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8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ParfyenovSR\Desktop\"/>
    </mc:Choice>
  </mc:AlternateContent>
  <bookViews>
    <workbookView xWindow="0" yWindow="0" windowWidth="28800" windowHeight="12435" tabRatio="896" firstSheet="1" activeTab="1"/>
  </bookViews>
  <sheets>
    <sheet name="диаграмма" sheetId="26" state="hidden" r:id="rId1"/>
    <sheet name="демогр" sheetId="311" r:id="rId2"/>
    <sheet name="труд рес " sheetId="314" r:id="rId3"/>
    <sheet name="занятость" sheetId="23" r:id="rId4"/>
    <sheet name="Ст.мин. набора прод." sheetId="98" r:id="rId5"/>
    <sheet name="дин. цен " sheetId="293" r:id="rId6"/>
    <sheet name="цены на металл" sheetId="95" r:id="rId7"/>
    <sheet name="цены на металл 2" sheetId="96" r:id="rId8"/>
    <sheet name="Средние цены+ИПЦ" sheetId="271" r:id="rId9"/>
    <sheet name="сеть учреждений" sheetId="309" r:id="rId10"/>
  </sheets>
  <externalReferences>
    <externalReference r:id="rId11"/>
    <externalReference r:id="rId12"/>
    <externalReference r:id="rId13"/>
    <externalReference r:id="rId14"/>
  </externalReferences>
  <definedNames>
    <definedName name="_xlnm._FilterDatabase" localSheetId="0" hidden="1">диаграмма!$A$75:$C$83</definedName>
    <definedName name="_xlnm.Print_Titles" localSheetId="5">'дин. цен '!$3:$4</definedName>
    <definedName name="_xlnm.Print_Titles" localSheetId="9">'сеть учреждений'!$3:$4</definedName>
    <definedName name="_xlnm.Print_Area" localSheetId="1">демогр!$A$1:$J$62</definedName>
    <definedName name="_xlnm.Print_Area" localSheetId="5">'дин. цен '!$A$1:$F$95</definedName>
    <definedName name="_xlnm.Print_Area" localSheetId="3">занятость!$A$1:$H$53</definedName>
    <definedName name="_xlnm.Print_Area" localSheetId="9">'сеть учреждений'!$A$1:$E$133</definedName>
    <definedName name="_xlnm.Print_Area" localSheetId="8">'Средние цены+ИПЦ'!$A$1:$T$56</definedName>
    <definedName name="_xlnm.Print_Area" localSheetId="4">'Ст.мин. набора прод.'!$A$1:$K$158</definedName>
    <definedName name="_xlnm.Print_Area" localSheetId="2">'труд рес '!$A$1:$J$69</definedName>
    <definedName name="_xlnm.Print_Area" localSheetId="6">'цены на металл'!$A$1:$O$96</definedName>
    <definedName name="_xlnm.Print_Area" localSheetId="7">'цены на металл 2'!$A$1:$O$76</definedName>
  </definedNames>
  <calcPr calcId="152511"/>
</workbook>
</file>

<file path=xl/calcChain.xml><?xml version="1.0" encoding="utf-8"?>
<calcChain xmlns="http://schemas.openxmlformats.org/spreadsheetml/2006/main">
  <c r="J97" i="98" l="1"/>
  <c r="I97" i="98"/>
  <c r="G97" i="98"/>
  <c r="F97" i="98"/>
  <c r="D97" i="98"/>
  <c r="C97" i="98"/>
  <c r="H61" i="314"/>
  <c r="F54" i="314"/>
  <c r="F61" i="314" l="1"/>
  <c r="F58" i="314"/>
  <c r="H65" i="314"/>
  <c r="I65" i="314"/>
  <c r="H64" i="314"/>
  <c r="I64" i="314"/>
  <c r="G61" i="314"/>
  <c r="I61" i="314"/>
  <c r="E61" i="314"/>
  <c r="H63" i="314"/>
  <c r="I63" i="314"/>
  <c r="H62" i="314"/>
  <c r="I62" i="314"/>
  <c r="I60" i="314"/>
  <c r="H60" i="314"/>
  <c r="I59" i="314"/>
  <c r="H59" i="314"/>
  <c r="G58" i="314"/>
  <c r="I58" i="314" s="1"/>
  <c r="E58" i="314"/>
  <c r="I56" i="314"/>
  <c r="H56" i="314"/>
  <c r="I55" i="314"/>
  <c r="H55" i="314"/>
  <c r="G54" i="314"/>
  <c r="I54" i="314" s="1"/>
  <c r="E54" i="314"/>
  <c r="D46" i="314"/>
  <c r="I45" i="314"/>
  <c r="H45" i="314"/>
  <c r="I44" i="314"/>
  <c r="H44" i="314"/>
  <c r="I43" i="314"/>
  <c r="H43" i="314"/>
  <c r="I42" i="314"/>
  <c r="H42" i="314"/>
  <c r="I41" i="314"/>
  <c r="H41" i="314"/>
  <c r="I40" i="314"/>
  <c r="H40" i="314"/>
  <c r="I38" i="314"/>
  <c r="H38" i="314"/>
  <c r="G37" i="314"/>
  <c r="G46" i="314" s="1"/>
  <c r="F37" i="314"/>
  <c r="E37" i="314"/>
  <c r="F46" i="314" s="1"/>
  <c r="I26" i="314"/>
  <c r="H26" i="314"/>
  <c r="I25" i="314"/>
  <c r="H25" i="314"/>
  <c r="I24" i="314"/>
  <c r="H24" i="314"/>
  <c r="I23" i="314"/>
  <c r="H23" i="314"/>
  <c r="I22" i="314"/>
  <c r="H22" i="314"/>
  <c r="I21" i="314"/>
  <c r="H21" i="314"/>
  <c r="I20" i="314"/>
  <c r="H20" i="314"/>
  <c r="I19" i="314"/>
  <c r="H19" i="314"/>
  <c r="I18" i="314"/>
  <c r="H18" i="314"/>
  <c r="I17" i="314"/>
  <c r="H17" i="314"/>
  <c r="I16" i="314"/>
  <c r="H16" i="314"/>
  <c r="I15" i="314"/>
  <c r="H15" i="314"/>
  <c r="I14" i="314"/>
  <c r="H14" i="314"/>
  <c r="I13" i="314"/>
  <c r="H13" i="314"/>
  <c r="I12" i="314"/>
  <c r="H12" i="314"/>
  <c r="I11" i="314"/>
  <c r="H11" i="314"/>
  <c r="I10" i="314"/>
  <c r="H10" i="314"/>
  <c r="I9" i="314"/>
  <c r="H9" i="314"/>
  <c r="I8" i="314"/>
  <c r="H8" i="314"/>
  <c r="H7" i="314"/>
  <c r="I6" i="314"/>
  <c r="H6" i="314"/>
  <c r="I46" i="314" l="1"/>
  <c r="H46" i="314"/>
  <c r="H37" i="314"/>
  <c r="H54" i="314"/>
  <c r="I37" i="314"/>
  <c r="H58" i="314"/>
  <c r="E70" i="293" l="1"/>
  <c r="E60" i="293" l="1"/>
  <c r="F5" i="23"/>
  <c r="E69" i="293" l="1"/>
  <c r="E68" i="293"/>
  <c r="E67" i="293"/>
  <c r="C69" i="293"/>
  <c r="H26" i="311" l="1"/>
  <c r="H25" i="311"/>
  <c r="H22" i="311"/>
  <c r="H21" i="311"/>
  <c r="F23" i="311"/>
  <c r="D69" i="293" l="1"/>
  <c r="J96" i="98"/>
  <c r="G96" i="98"/>
  <c r="D96" i="98"/>
  <c r="E54" i="293" l="1"/>
  <c r="C96" i="98" l="1"/>
  <c r="F96" i="98"/>
  <c r="I96" i="98"/>
  <c r="H5" i="311" l="1"/>
  <c r="H9" i="311"/>
  <c r="H11" i="311"/>
  <c r="C13" i="311"/>
  <c r="D13" i="311"/>
  <c r="F13" i="311"/>
  <c r="H13" i="311"/>
  <c r="I13" i="311"/>
  <c r="C23" i="311"/>
  <c r="H23" i="311" s="1"/>
  <c r="D23" i="311"/>
  <c r="I23" i="311"/>
  <c r="B11" i="26" l="1"/>
  <c r="D115" i="309" l="1"/>
  <c r="C115" i="309"/>
  <c r="D104" i="309"/>
  <c r="D101" i="309"/>
  <c r="D91" i="309" s="1"/>
  <c r="C101" i="309"/>
  <c r="D92" i="309"/>
  <c r="D88" i="309"/>
  <c r="D64" i="309" s="1"/>
  <c r="C88" i="309"/>
  <c r="C64" i="309" s="1"/>
  <c r="D57" i="309"/>
  <c r="C57" i="309"/>
  <c r="D53" i="309"/>
  <c r="C53" i="309"/>
  <c r="D49" i="309"/>
  <c r="C49" i="309"/>
  <c r="D46" i="309"/>
  <c r="D45" i="309" s="1"/>
  <c r="D7" i="309" s="1"/>
  <c r="C46" i="309"/>
  <c r="E45" i="309"/>
  <c r="D41" i="309"/>
  <c r="C41" i="309"/>
  <c r="D30" i="309"/>
  <c r="D15" i="309"/>
  <c r="C15" i="309"/>
  <c r="E11" i="309"/>
  <c r="E5" i="309" s="1"/>
  <c r="D9" i="309"/>
  <c r="C9" i="309"/>
  <c r="D6" i="309"/>
  <c r="C6" i="309"/>
  <c r="C11" i="309" l="1"/>
  <c r="D11" i="309"/>
  <c r="C45" i="309"/>
  <c r="C7" i="309" s="1"/>
  <c r="C5" i="309"/>
  <c r="C8" i="309"/>
  <c r="D8" i="309"/>
  <c r="D5" i="309" s="1"/>
  <c r="E62" i="293" l="1"/>
  <c r="E36" i="293"/>
  <c r="D93" i="98" l="1"/>
  <c r="D94" i="98"/>
  <c r="G93" i="98"/>
  <c r="G94" i="98"/>
  <c r="J93" i="98"/>
  <c r="J94" i="98"/>
  <c r="J95" i="98"/>
  <c r="I95" i="98"/>
  <c r="G95" i="98"/>
  <c r="F95" i="98"/>
  <c r="D95" i="98"/>
  <c r="C95" i="98"/>
  <c r="F9" i="23" l="1"/>
  <c r="C94" i="98" l="1"/>
  <c r="E6" i="293" l="1"/>
  <c r="I93" i="98" l="1"/>
  <c r="I94" i="98"/>
  <c r="F93" i="98"/>
  <c r="F94" i="98"/>
  <c r="C93" i="98"/>
  <c r="C20" i="26" l="1"/>
  <c r="D17" i="95" l="1"/>
  <c r="F8" i="23" l="1"/>
  <c r="F6" i="23"/>
  <c r="F7" i="23"/>
  <c r="D91" i="98"/>
  <c r="D80" i="98" l="1"/>
  <c r="C78" i="98"/>
  <c r="F69" i="293" l="1"/>
  <c r="I91" i="98" l="1"/>
  <c r="F91" i="98"/>
  <c r="C91" i="98"/>
  <c r="G91" i="98" l="1"/>
  <c r="J91" i="98"/>
  <c r="C90" i="98" l="1"/>
  <c r="E34" i="293" l="1"/>
  <c r="D90" i="98" l="1"/>
  <c r="F90" i="98"/>
  <c r="G90" i="98"/>
  <c r="I90" i="98"/>
  <c r="J90" i="98"/>
  <c r="E52" i="293" l="1"/>
  <c r="J87" i="98" l="1"/>
  <c r="I88" i="98"/>
  <c r="I87" i="98"/>
  <c r="I86" i="98"/>
  <c r="F88" i="98"/>
  <c r="F87" i="98"/>
  <c r="F86" i="98"/>
  <c r="C87" i="98"/>
  <c r="C86" i="98"/>
  <c r="C88" i="98"/>
  <c r="D89" i="98" l="1"/>
  <c r="G89" i="98"/>
  <c r="J89" i="98"/>
  <c r="I89" i="98"/>
  <c r="F89" i="98"/>
  <c r="C89" i="98"/>
  <c r="D88" i="98" l="1"/>
  <c r="G88" i="98"/>
  <c r="J88" i="98"/>
  <c r="D87" i="98" l="1"/>
  <c r="G87" i="98"/>
  <c r="D86" i="98" l="1"/>
  <c r="G86" i="98"/>
  <c r="J86" i="98"/>
  <c r="E48" i="293" l="1"/>
  <c r="E7" i="293" l="1"/>
  <c r="E8" i="293"/>
  <c r="E9" i="293"/>
  <c r="E10" i="293"/>
  <c r="E11" i="293"/>
  <c r="E12" i="293"/>
  <c r="E13" i="293"/>
  <c r="E14" i="293"/>
  <c r="E15" i="293"/>
  <c r="E16" i="293"/>
  <c r="E17" i="293"/>
  <c r="E18" i="293"/>
  <c r="E19" i="293"/>
  <c r="E20" i="293"/>
  <c r="E21" i="293"/>
  <c r="E22" i="293"/>
  <c r="E23" i="293"/>
  <c r="E24" i="293"/>
  <c r="E25" i="293"/>
  <c r="E26" i="293"/>
  <c r="E27" i="293"/>
  <c r="E28" i="293"/>
  <c r="E29" i="293"/>
  <c r="E30" i="293"/>
  <c r="E31" i="293"/>
  <c r="E32" i="293"/>
  <c r="E33" i="293"/>
  <c r="E37" i="293"/>
  <c r="E38" i="293"/>
  <c r="E39" i="293"/>
  <c r="E40" i="293"/>
  <c r="E41" i="293"/>
  <c r="E42" i="293"/>
  <c r="E43" i="293"/>
  <c r="E44" i="293"/>
  <c r="E45" i="293"/>
  <c r="E46" i="293"/>
  <c r="E47" i="293"/>
  <c r="E49" i="293"/>
  <c r="E50" i="293"/>
  <c r="E51" i="293"/>
  <c r="E53" i="293"/>
  <c r="E55" i="293"/>
  <c r="E56" i="293"/>
  <c r="E57" i="293"/>
  <c r="E58" i="293"/>
  <c r="E61" i="293"/>
  <c r="E63" i="293"/>
  <c r="E64" i="293"/>
  <c r="J85" i="98" l="1"/>
  <c r="I85" i="98"/>
  <c r="G85" i="98"/>
  <c r="F85" i="98"/>
  <c r="D85" i="98"/>
  <c r="C85" i="98"/>
  <c r="J84" i="98" l="1"/>
  <c r="J83" i="98"/>
  <c r="G83" i="98"/>
  <c r="G84" i="98"/>
  <c r="C84" i="98"/>
  <c r="D84" i="98"/>
  <c r="F84" i="98"/>
  <c r="I84" i="98"/>
  <c r="D83" i="98"/>
  <c r="C83" i="98"/>
  <c r="BD30" i="26" l="1"/>
  <c r="D82" i="98" l="1"/>
  <c r="C82" i="98"/>
  <c r="C81" i="98"/>
  <c r="I83" i="98" l="1"/>
  <c r="J82" i="98"/>
  <c r="I82" i="98"/>
  <c r="G82" i="98"/>
  <c r="F83" i="98"/>
  <c r="F82" i="98"/>
  <c r="D81" i="98" l="1"/>
  <c r="C80" i="98"/>
  <c r="J81" i="98" l="1"/>
  <c r="I81" i="98"/>
  <c r="G81" i="98"/>
  <c r="G80" i="98"/>
  <c r="F81" i="98"/>
  <c r="F80" i="98"/>
  <c r="BB28" i="26" l="1"/>
  <c r="BC28" i="26" s="1"/>
  <c r="D78" i="98" l="1"/>
  <c r="BB29" i="26" l="1"/>
  <c r="BB30" i="26" l="1"/>
  <c r="BC29" i="26"/>
  <c r="BC30" i="26" s="1"/>
  <c r="BA30" i="26" l="1"/>
  <c r="AZ30" i="26" l="1"/>
  <c r="J80" i="98" l="1"/>
  <c r="I80" i="98"/>
  <c r="F78" i="98" l="1"/>
  <c r="G78" i="98"/>
  <c r="I78" i="98"/>
  <c r="J78" i="98"/>
  <c r="AY30" i="26" l="1"/>
  <c r="C77" i="98" l="1"/>
  <c r="D77" i="98"/>
  <c r="F77" i="98"/>
  <c r="G77" i="98"/>
  <c r="I77" i="98"/>
  <c r="J77" i="98"/>
  <c r="J76" i="98" l="1"/>
  <c r="I76" i="98"/>
  <c r="G76" i="98"/>
  <c r="F76" i="98"/>
  <c r="C76" i="98" l="1"/>
  <c r="D76" i="98"/>
  <c r="AX30" i="26" l="1"/>
  <c r="J75" i="98" l="1"/>
  <c r="I75" i="98"/>
  <c r="G75" i="98"/>
  <c r="F75" i="98"/>
  <c r="D75" i="98"/>
  <c r="C75" i="98"/>
  <c r="L17" i="95" l="1"/>
  <c r="J17" i="95"/>
  <c r="H17" i="95"/>
  <c r="F17" i="95"/>
  <c r="C74" i="98" l="1"/>
  <c r="D74" i="98"/>
  <c r="F74" i="98"/>
  <c r="G74" i="98"/>
  <c r="I74" i="98"/>
  <c r="J74" i="98"/>
  <c r="J73" i="98" l="1"/>
  <c r="G73" i="98" l="1"/>
  <c r="D73" i="98"/>
  <c r="I73" i="98"/>
  <c r="F73" i="98"/>
  <c r="C73" i="98"/>
  <c r="AV30" i="26" l="1"/>
  <c r="N17" i="95"/>
  <c r="C72" i="98"/>
  <c r="D72" i="98"/>
  <c r="F72" i="98"/>
  <c r="G72" i="98"/>
  <c r="I72" i="98"/>
  <c r="J72" i="98"/>
  <c r="D70" i="98"/>
  <c r="D71" i="98"/>
  <c r="J70" i="98"/>
  <c r="J71" i="98"/>
  <c r="G70" i="98"/>
  <c r="G71" i="98"/>
  <c r="I70" i="98"/>
  <c r="I71" i="98"/>
  <c r="F70" i="98"/>
  <c r="F71" i="98"/>
  <c r="C70" i="98"/>
  <c r="C71" i="98"/>
  <c r="C69" i="98"/>
  <c r="D69" i="98"/>
  <c r="F69" i="98"/>
  <c r="G69" i="98"/>
  <c r="I69" i="98"/>
  <c r="J69" i="98"/>
  <c r="AW30" i="26"/>
  <c r="I68" i="98"/>
  <c r="F68" i="98"/>
  <c r="C68" i="98"/>
  <c r="D68" i="98"/>
  <c r="G68" i="98"/>
  <c r="J68" i="98"/>
  <c r="I17" i="95"/>
  <c r="J67" i="98"/>
  <c r="G67" i="98"/>
  <c r="D67" i="98"/>
  <c r="I67" i="98"/>
  <c r="F67" i="98"/>
  <c r="C67" i="98"/>
  <c r="AU30" i="26"/>
  <c r="I61" i="98"/>
  <c r="F61" i="98"/>
  <c r="C61" i="98"/>
  <c r="AT30" i="26"/>
  <c r="AS30" i="26"/>
  <c r="C26" i="26"/>
  <c r="B26" i="26"/>
  <c r="B20" i="26"/>
  <c r="C15" i="26"/>
  <c r="B15" i="26"/>
  <c r="M17" i="95"/>
  <c r="K17" i="95"/>
  <c r="G17" i="95"/>
  <c r="E17" i="95"/>
  <c r="C17" i="95"/>
  <c r="J65" i="98"/>
  <c r="I65" i="98"/>
  <c r="G65" i="98"/>
  <c r="F65" i="98"/>
  <c r="D65" i="98"/>
  <c r="C65" i="98"/>
  <c r="J64" i="98"/>
  <c r="I64" i="98"/>
  <c r="G64" i="98"/>
  <c r="F64" i="98"/>
  <c r="D64" i="98"/>
  <c r="C64" i="98"/>
  <c r="J63" i="98"/>
  <c r="I63" i="98"/>
  <c r="G63" i="98"/>
  <c r="F63" i="98"/>
  <c r="D63" i="98"/>
  <c r="C63" i="98"/>
  <c r="J62" i="98"/>
  <c r="I62" i="98"/>
  <c r="G62" i="98"/>
  <c r="F62" i="98"/>
  <c r="D62" i="98"/>
  <c r="C62" i="98"/>
  <c r="J61" i="98"/>
  <c r="G61" i="98"/>
  <c r="D61" i="98"/>
  <c r="J60" i="98"/>
  <c r="I60" i="98"/>
  <c r="G60" i="98"/>
  <c r="F60" i="98"/>
  <c r="D60" i="98"/>
  <c r="C60" i="98"/>
  <c r="J59" i="98"/>
  <c r="I59" i="98"/>
  <c r="G59" i="98"/>
  <c r="F59" i="98"/>
  <c r="D59" i="98"/>
  <c r="C59" i="98"/>
  <c r="J58" i="98"/>
  <c r="I58" i="98"/>
  <c r="G58" i="98"/>
  <c r="F58" i="98"/>
  <c r="D58" i="98"/>
  <c r="C58" i="98"/>
  <c r="J57" i="98"/>
  <c r="I57" i="98"/>
  <c r="G57" i="98"/>
  <c r="F57" i="98"/>
  <c r="D57" i="98"/>
  <c r="C57" i="98"/>
  <c r="J56" i="98"/>
  <c r="I56" i="98"/>
  <c r="G56" i="98"/>
  <c r="F56" i="98"/>
  <c r="D56" i="98"/>
  <c r="C56" i="98"/>
  <c r="J55" i="98"/>
  <c r="I55" i="98"/>
  <c r="G55" i="98"/>
  <c r="F55" i="98"/>
  <c r="D55" i="98"/>
  <c r="C55" i="98"/>
  <c r="J54" i="98"/>
  <c r="I54" i="98"/>
  <c r="G54" i="98"/>
  <c r="F54" i="98"/>
  <c r="D54" i="98"/>
  <c r="C54" i="98"/>
  <c r="J51" i="98"/>
  <c r="I51" i="98"/>
  <c r="G51" i="98"/>
  <c r="F51" i="98"/>
  <c r="D51" i="98"/>
  <c r="C51" i="98"/>
  <c r="J50" i="98"/>
  <c r="I50" i="98"/>
  <c r="G50" i="98"/>
  <c r="F50" i="98"/>
  <c r="D50" i="98"/>
  <c r="C50" i="98"/>
  <c r="J49" i="98"/>
  <c r="I49" i="98"/>
  <c r="G49" i="98"/>
  <c r="F49" i="98"/>
  <c r="D49" i="98"/>
  <c r="C49" i="98"/>
  <c r="J48" i="98"/>
  <c r="I48" i="98"/>
  <c r="G48" i="98"/>
  <c r="F48" i="98"/>
  <c r="D48" i="98"/>
  <c r="C48" i="98"/>
  <c r="J47" i="98"/>
  <c r="I47" i="98"/>
  <c r="G47" i="98"/>
  <c r="F47" i="98"/>
  <c r="D47" i="98"/>
  <c r="C47" i="98"/>
  <c r="J46" i="98"/>
  <c r="I46" i="98"/>
  <c r="G46" i="98"/>
  <c r="F46" i="98"/>
  <c r="D46" i="98"/>
  <c r="C46" i="98"/>
  <c r="J45" i="98"/>
  <c r="I45" i="98"/>
  <c r="G45" i="98"/>
  <c r="F45" i="98"/>
  <c r="D45" i="98"/>
  <c r="C45" i="98"/>
  <c r="J44" i="98"/>
  <c r="I44" i="98"/>
  <c r="G44" i="98"/>
  <c r="F44" i="98"/>
  <c r="D44" i="98"/>
  <c r="C44" i="98"/>
  <c r="J43" i="98"/>
  <c r="I43" i="98"/>
  <c r="G43" i="98"/>
  <c r="F43" i="98"/>
  <c r="D43" i="98"/>
  <c r="C43" i="98"/>
  <c r="J42" i="98"/>
  <c r="I42" i="98"/>
  <c r="G42" i="98"/>
  <c r="F42" i="98"/>
  <c r="D42" i="98"/>
  <c r="C42" i="98"/>
  <c r="J41" i="98"/>
  <c r="I41" i="98"/>
  <c r="G41" i="98"/>
  <c r="F41" i="98"/>
  <c r="D41" i="98"/>
  <c r="C41" i="98"/>
  <c r="J40" i="98"/>
  <c r="I40" i="98"/>
  <c r="G40" i="98"/>
  <c r="F40" i="98"/>
  <c r="D40" i="98"/>
  <c r="C40" i="98"/>
  <c r="J39" i="98"/>
  <c r="I39" i="98"/>
  <c r="G39" i="98"/>
  <c r="F39" i="98"/>
  <c r="D39" i="98"/>
  <c r="C39" i="98"/>
  <c r="J38" i="98"/>
  <c r="I38" i="98"/>
  <c r="G38" i="98"/>
  <c r="F38" i="98"/>
  <c r="D38" i="98"/>
  <c r="C38" i="98"/>
  <c r="J37" i="98"/>
  <c r="I37" i="98"/>
  <c r="G37" i="98"/>
  <c r="F37" i="98"/>
  <c r="D37" i="98"/>
  <c r="C37" i="98"/>
  <c r="J36" i="98"/>
  <c r="I36" i="98"/>
  <c r="G36" i="98"/>
  <c r="F36" i="98"/>
  <c r="D36" i="98"/>
  <c r="C36" i="98"/>
  <c r="J35" i="98"/>
  <c r="I35" i="98"/>
  <c r="G35" i="98"/>
  <c r="F35" i="98"/>
  <c r="D35" i="98"/>
  <c r="C35" i="98"/>
  <c r="J34" i="98"/>
  <c r="I34" i="98"/>
  <c r="G34" i="98"/>
  <c r="F34" i="98"/>
  <c r="D34" i="98"/>
  <c r="C34" i="98"/>
  <c r="J33" i="98"/>
  <c r="I33" i="98"/>
  <c r="G33" i="98"/>
  <c r="F33" i="98"/>
  <c r="D33" i="98"/>
  <c r="C33" i="98"/>
  <c r="J32" i="98"/>
  <c r="I32" i="98"/>
  <c r="G32" i="98"/>
  <c r="F32" i="98"/>
  <c r="D32" i="98"/>
  <c r="C32" i="98"/>
  <c r="J31" i="98"/>
  <c r="I31" i="98"/>
  <c r="G31" i="98"/>
  <c r="F31" i="98"/>
  <c r="D31" i="98"/>
  <c r="C31" i="98"/>
  <c r="J30" i="98"/>
  <c r="I30" i="98"/>
  <c r="G30" i="98"/>
  <c r="F30" i="98"/>
  <c r="D30" i="98"/>
  <c r="C30" i="98"/>
  <c r="J29" i="98"/>
  <c r="I29" i="98"/>
  <c r="G29" i="98"/>
  <c r="F29" i="98"/>
  <c r="D29" i="98"/>
  <c r="C29" i="98"/>
  <c r="J28" i="98"/>
  <c r="I28" i="98"/>
  <c r="G28" i="98"/>
  <c r="F28" i="98"/>
  <c r="C28" i="98"/>
  <c r="J27" i="98"/>
  <c r="I27" i="98"/>
  <c r="G27" i="98"/>
  <c r="F27" i="98"/>
  <c r="D27" i="98"/>
  <c r="C27" i="98"/>
  <c r="J26" i="98"/>
  <c r="I26" i="98"/>
  <c r="G26" i="98"/>
  <c r="F26" i="98"/>
  <c r="D26" i="98"/>
  <c r="C26" i="98"/>
  <c r="J25" i="98"/>
  <c r="I25" i="98"/>
  <c r="G25" i="98"/>
  <c r="F25" i="98"/>
  <c r="D25" i="98"/>
  <c r="C25" i="98"/>
  <c r="J24" i="98"/>
  <c r="I24" i="98"/>
  <c r="G24" i="98"/>
  <c r="F24" i="98"/>
  <c r="D24" i="98"/>
  <c r="C24" i="98"/>
  <c r="J23" i="98"/>
  <c r="I23" i="98"/>
  <c r="G23" i="98"/>
  <c r="F23" i="98"/>
  <c r="D23" i="98"/>
  <c r="C23" i="98"/>
  <c r="J22" i="98"/>
  <c r="I22" i="98"/>
  <c r="G22" i="98"/>
  <c r="F22" i="98"/>
  <c r="D22" i="98"/>
  <c r="C22" i="98"/>
  <c r="J21" i="98"/>
  <c r="I21" i="98"/>
  <c r="G21" i="98"/>
  <c r="F21" i="98"/>
  <c r="D21" i="98"/>
  <c r="C21" i="98"/>
  <c r="J20" i="98"/>
  <c r="I20" i="98"/>
  <c r="G20" i="98"/>
  <c r="F20" i="98"/>
  <c r="D20" i="98"/>
  <c r="C20" i="98"/>
  <c r="J19" i="98"/>
  <c r="I19" i="98"/>
  <c r="G19" i="98"/>
  <c r="F19" i="98"/>
  <c r="D19" i="98"/>
  <c r="C19" i="98"/>
  <c r="J18" i="98"/>
  <c r="I18" i="98"/>
  <c r="G18" i="98"/>
  <c r="F18" i="98"/>
  <c r="D18" i="98"/>
  <c r="C18" i="98"/>
  <c r="J17" i="98"/>
  <c r="I17" i="98"/>
  <c r="G17" i="98"/>
  <c r="F17" i="98"/>
  <c r="D17" i="98"/>
  <c r="C17" i="98"/>
  <c r="J16" i="98"/>
  <c r="I16" i="98"/>
  <c r="G16" i="98"/>
  <c r="F16" i="98"/>
  <c r="D16" i="98"/>
  <c r="C16" i="98"/>
  <c r="J15" i="98"/>
  <c r="I15" i="98"/>
  <c r="G15" i="98"/>
  <c r="F15" i="98"/>
  <c r="D15" i="98"/>
  <c r="C15" i="98"/>
  <c r="J14" i="98"/>
  <c r="I14" i="98"/>
  <c r="G14" i="98"/>
  <c r="F14" i="98"/>
  <c r="D14" i="98"/>
  <c r="C14" i="98"/>
  <c r="J13" i="98"/>
  <c r="I13" i="98"/>
  <c r="G13" i="98"/>
  <c r="F13" i="98"/>
  <c r="D13" i="98"/>
  <c r="C13" i="98"/>
  <c r="J12" i="98"/>
  <c r="I12" i="98"/>
  <c r="G12" i="98"/>
  <c r="F12" i="98"/>
  <c r="D12" i="98"/>
  <c r="C12" i="98"/>
  <c r="J11" i="98"/>
  <c r="I11" i="98"/>
  <c r="G11" i="98"/>
  <c r="F11" i="98"/>
  <c r="G10" i="98"/>
  <c r="F10" i="98"/>
  <c r="G9" i="98"/>
  <c r="F9" i="98"/>
  <c r="G8" i="98"/>
  <c r="F8" i="98"/>
  <c r="G7" i="98"/>
  <c r="F7" i="98"/>
  <c r="G6" i="98"/>
  <c r="F6" i="98"/>
  <c r="G5" i="98"/>
  <c r="F5" i="98"/>
  <c r="F13" i="23"/>
  <c r="F12" i="23"/>
  <c r="F11" i="23"/>
  <c r="AR30" i="26"/>
  <c r="AQ30" i="26"/>
  <c r="AP30" i="26"/>
  <c r="AO30" i="26"/>
  <c r="AN30" i="26"/>
  <c r="AM30" i="26"/>
  <c r="AL30" i="26"/>
  <c r="AK30" i="26"/>
  <c r="AJ30" i="26"/>
  <c r="AI30" i="26"/>
  <c r="AH30" i="26"/>
  <c r="AG30" i="26"/>
  <c r="AF30" i="26"/>
  <c r="AE30" i="26"/>
  <c r="AD30" i="26"/>
  <c r="AC30" i="26"/>
  <c r="AB30" i="26"/>
  <c r="AA30" i="26"/>
  <c r="Z30" i="26"/>
  <c r="Y30" i="26"/>
  <c r="X30" i="26"/>
  <c r="W30" i="26"/>
  <c r="V30" i="26"/>
  <c r="U30" i="26"/>
  <c r="T30" i="26"/>
  <c r="S30" i="26"/>
  <c r="R30" i="26"/>
  <c r="Q30" i="26"/>
  <c r="P30" i="26"/>
  <c r="O30" i="26"/>
  <c r="N30" i="26"/>
  <c r="M30" i="26"/>
  <c r="L30" i="26"/>
  <c r="K30" i="26"/>
  <c r="J30" i="26"/>
  <c r="I30" i="26"/>
  <c r="H30" i="26"/>
  <c r="C16" i="26"/>
  <c r="B16" i="26"/>
  <c r="C11" i="26"/>
</calcChain>
</file>

<file path=xl/sharedStrings.xml><?xml version="1.0" encoding="utf-8"?>
<sst xmlns="http://schemas.openxmlformats.org/spreadsheetml/2006/main" count="1061" uniqueCount="620">
  <si>
    <t>Магаданская область</t>
  </si>
  <si>
    <t>Камчатский край</t>
  </si>
  <si>
    <t>янв.</t>
  </si>
  <si>
    <t>фев.</t>
  </si>
  <si>
    <t>апр.</t>
  </si>
  <si>
    <t>медь</t>
  </si>
  <si>
    <t>никель</t>
  </si>
  <si>
    <t>палладий</t>
  </si>
  <si>
    <t>платина</t>
  </si>
  <si>
    <t>январь</t>
  </si>
  <si>
    <t>февраль</t>
  </si>
  <si>
    <t>март</t>
  </si>
  <si>
    <t>апрель</t>
  </si>
  <si>
    <t>май</t>
  </si>
  <si>
    <t>июнь</t>
  </si>
  <si>
    <t>Наименование услуги</t>
  </si>
  <si>
    <t>Красноярск</t>
  </si>
  <si>
    <t>1 поездка</t>
  </si>
  <si>
    <t>Водоснабжение и канализация</t>
  </si>
  <si>
    <t>Отопление</t>
  </si>
  <si>
    <t>Горячее водоснабжение</t>
  </si>
  <si>
    <t>рублей</t>
  </si>
  <si>
    <t>Аи - 80</t>
  </si>
  <si>
    <t>ДТ</t>
  </si>
  <si>
    <t>Россия</t>
  </si>
  <si>
    <t>к предыдущему месяцу, %</t>
  </si>
  <si>
    <t xml:space="preserve">Стоимость минимального набора продуктов питания в субъектах РФ </t>
  </si>
  <si>
    <t>чел.</t>
  </si>
  <si>
    <t>%</t>
  </si>
  <si>
    <t>руб.</t>
  </si>
  <si>
    <t xml:space="preserve">  из них:  присвоен статус безработного</t>
  </si>
  <si>
    <t>Родилось</t>
  </si>
  <si>
    <t>Умерло</t>
  </si>
  <si>
    <t xml:space="preserve"> Средняя цена продуктов питания:       </t>
  </si>
  <si>
    <t>Распределение безработных по полу:</t>
  </si>
  <si>
    <t>Распределение безработных по возрасту:</t>
  </si>
  <si>
    <t xml:space="preserve"> Ед.изм.</t>
  </si>
  <si>
    <t>Уровень безработицы</t>
  </si>
  <si>
    <t>З а н я т о с т ь</t>
  </si>
  <si>
    <t>Прочие</t>
  </si>
  <si>
    <t>Бытовые услуги населению:</t>
  </si>
  <si>
    <t>руб/кг</t>
  </si>
  <si>
    <t>л.</t>
  </si>
  <si>
    <t>кг.</t>
  </si>
  <si>
    <t>1 дес.</t>
  </si>
  <si>
    <t>Нагрузка незанятого населения на одну заявленную вакансию</t>
  </si>
  <si>
    <t>Норильск</t>
  </si>
  <si>
    <t>Дудинка</t>
  </si>
  <si>
    <t>руб./ 1 кв.м. общей площади</t>
  </si>
  <si>
    <t>руб./кВт-час</t>
  </si>
  <si>
    <t>ТАО</t>
  </si>
  <si>
    <t>Образование</t>
  </si>
  <si>
    <t>Здравоохранение</t>
  </si>
  <si>
    <t>Темп роста,%</t>
  </si>
  <si>
    <t>Лист для диаграмм</t>
  </si>
  <si>
    <t>Красноярский край</t>
  </si>
  <si>
    <t>1.</t>
  </si>
  <si>
    <t>Миграционный прирост населения</t>
  </si>
  <si>
    <t>МО город  Норильск</t>
  </si>
  <si>
    <t xml:space="preserve">МО город  Норильск </t>
  </si>
  <si>
    <t>нарастающим итогом с начала года</t>
  </si>
  <si>
    <t>Наименование показателя</t>
  </si>
  <si>
    <t>Прибыло</t>
  </si>
  <si>
    <t>Выбыло</t>
  </si>
  <si>
    <t>Ед. изм.</t>
  </si>
  <si>
    <t xml:space="preserve">мужчины </t>
  </si>
  <si>
    <t xml:space="preserve">женщины </t>
  </si>
  <si>
    <t xml:space="preserve"> - до 30 лет </t>
  </si>
  <si>
    <t xml:space="preserve"> - от 30 лет до 40 лет </t>
  </si>
  <si>
    <t xml:space="preserve"> - старше 40 лет </t>
  </si>
  <si>
    <t>-</t>
  </si>
  <si>
    <t>январь    2007</t>
  </si>
  <si>
    <t>min, руб.</t>
  </si>
  <si>
    <t>max, руб.</t>
  </si>
  <si>
    <t>Динамика потребительских цен</t>
  </si>
  <si>
    <t xml:space="preserve"> Стоимость проезда в городском общественном транспорте (автобус)</t>
  </si>
  <si>
    <t>июль</t>
  </si>
  <si>
    <t>Услуги по снабжению эл/энергией</t>
  </si>
  <si>
    <t>Городской муницип. автобус</t>
  </si>
  <si>
    <t>Аи - 92 (93)</t>
  </si>
  <si>
    <t>Аи - 95 (96)</t>
  </si>
  <si>
    <t>(руб.)</t>
  </si>
  <si>
    <t>п. Снежногорск</t>
  </si>
  <si>
    <t>август</t>
  </si>
  <si>
    <t>авг.</t>
  </si>
  <si>
    <t>сент.</t>
  </si>
  <si>
    <t>окт.</t>
  </si>
  <si>
    <t>ноя.</t>
  </si>
  <si>
    <t>дек.</t>
  </si>
  <si>
    <t>сентябрь</t>
  </si>
  <si>
    <t>октябрь</t>
  </si>
  <si>
    <t>Платные услуги</t>
  </si>
  <si>
    <t>Индекс потребительских цен</t>
  </si>
  <si>
    <t>Все товары</t>
  </si>
  <si>
    <t>ноябрь</t>
  </si>
  <si>
    <t>декабрь</t>
  </si>
  <si>
    <t>декабрь 2007**</t>
  </si>
  <si>
    <r>
      <t>г. Норильск</t>
    </r>
    <r>
      <rPr>
        <b/>
        <vertAlign val="superscript"/>
        <sz val="13"/>
        <rFont val="Times New Roman Cyr"/>
        <charset val="204"/>
      </rPr>
      <t xml:space="preserve"> 1</t>
    </r>
  </si>
  <si>
    <t xml:space="preserve"> - среднее общее образование</t>
  </si>
  <si>
    <t>Сахалинская область</t>
  </si>
  <si>
    <t>Д е м о г р а ф и я</t>
  </si>
  <si>
    <t>руб./Гкал</t>
  </si>
  <si>
    <t>руб./куб.м</t>
  </si>
  <si>
    <t>Естественный прирост населения</t>
  </si>
  <si>
    <t xml:space="preserve"> декабрь 2008</t>
  </si>
  <si>
    <t>Зарегистрировано в центре занятости в качестве ищущих работу</t>
  </si>
  <si>
    <t>Тариф по маршруту Норильск-Красноярск</t>
  </si>
  <si>
    <t>Тариф по маршруту Норильск-Москва</t>
  </si>
  <si>
    <t>Распределение безработных по последней занимаемой должности:</t>
  </si>
  <si>
    <t xml:space="preserve"> - ИТР и служащие</t>
  </si>
  <si>
    <t xml:space="preserve"> - рабочие</t>
  </si>
  <si>
    <t xml:space="preserve"> - граждане не имеющие должности</t>
  </si>
  <si>
    <t xml:space="preserve"> </t>
  </si>
  <si>
    <t xml:space="preserve">     работающие</t>
  </si>
  <si>
    <t xml:space="preserve">     неработающие</t>
  </si>
  <si>
    <t>декабрь 2009</t>
  </si>
  <si>
    <t>золото</t>
  </si>
  <si>
    <t>серебро</t>
  </si>
  <si>
    <t>ё</t>
  </si>
  <si>
    <t xml:space="preserve"> - среднее профессиональное образование</t>
  </si>
  <si>
    <t>ежеквартальная информация</t>
  </si>
  <si>
    <t>ед.</t>
  </si>
  <si>
    <t xml:space="preserve"> - центр информационных технологий</t>
  </si>
  <si>
    <t>1</t>
  </si>
  <si>
    <t>Культура</t>
  </si>
  <si>
    <t>Спорт</t>
  </si>
  <si>
    <t>1 кв. 2005</t>
  </si>
  <si>
    <t>2 кв. 2005</t>
  </si>
  <si>
    <t>3 кв. 2005</t>
  </si>
  <si>
    <t>4 кв. 2005</t>
  </si>
  <si>
    <t>1 кв. 2006</t>
  </si>
  <si>
    <t>2 кв. 2006</t>
  </si>
  <si>
    <t>3 кв. 2006</t>
  </si>
  <si>
    <t>4 кв. 2006</t>
  </si>
  <si>
    <t>1 кв. 2007</t>
  </si>
  <si>
    <t>2 кв. 2007</t>
  </si>
  <si>
    <t>3 кв. 2007</t>
  </si>
  <si>
    <t>4 кв. 2007</t>
  </si>
  <si>
    <t>1 кв. 2008</t>
  </si>
  <si>
    <t>2 кв. 2008</t>
  </si>
  <si>
    <t>3 кв. 2008</t>
  </si>
  <si>
    <t>4 кв. 2008</t>
  </si>
  <si>
    <t>1 кв. 2009</t>
  </si>
  <si>
    <t>2 кв. 2009</t>
  </si>
  <si>
    <t>3 кв. 2009</t>
  </si>
  <si>
    <t>4 кв. 2009</t>
  </si>
  <si>
    <t>1 кв. 2010</t>
  </si>
  <si>
    <t>2 кв. 2010</t>
  </si>
  <si>
    <t>3 кв. 2010</t>
  </si>
  <si>
    <t>4 кв. 2010</t>
  </si>
  <si>
    <t>1 кв. 2011</t>
  </si>
  <si>
    <t>2 кв. 2011</t>
  </si>
  <si>
    <t>3 кв. 2011</t>
  </si>
  <si>
    <t>Отток</t>
  </si>
  <si>
    <t>4 кв. 2011</t>
  </si>
  <si>
    <t>1 кв. 2012</t>
  </si>
  <si>
    <t>2 кв. 2012</t>
  </si>
  <si>
    <t>МО город Норильск</t>
  </si>
  <si>
    <t>3 кв. 2012</t>
  </si>
  <si>
    <t>4 кв. 2012</t>
  </si>
  <si>
    <t>из них:</t>
  </si>
  <si>
    <t>нет данных</t>
  </si>
  <si>
    <t xml:space="preserve"> - не имеющие основного общего образования</t>
  </si>
  <si>
    <t>1 кв. 2013</t>
  </si>
  <si>
    <t>Динамика индекса потребительских цен по Красноярскому краю (отчетный месяц к предыдущему), %</t>
  </si>
  <si>
    <t>2 кв. 2013</t>
  </si>
  <si>
    <t>1) Муниципальное образование город Норильск объединяет в себе три административных района: Кайеркан, Талнах и Центральный, а также поселок Снежногорск</t>
  </si>
  <si>
    <r>
      <t>Постоянное население - всего</t>
    </r>
    <r>
      <rPr>
        <vertAlign val="superscript"/>
        <sz val="13"/>
        <rFont val="Times New Roman Cyr"/>
        <charset val="204"/>
      </rPr>
      <t>1)</t>
    </r>
  </si>
  <si>
    <t>МО г. Норильск</t>
  </si>
  <si>
    <t>3 кв. 2013</t>
  </si>
  <si>
    <t>Динамика индекса потребительских цен по Российской Федерации (отчетный месяц к предыдущему), %</t>
  </si>
  <si>
    <t xml:space="preserve">2) Маршруты в черте районов: Центральный, Кайеркан, Талнах / межрайонные маршруты </t>
  </si>
  <si>
    <t xml:space="preserve">Прочие (по случаю потери кормильца, военнослужащие, гос. служащие, 
дети-инвалиды до 18 лет): </t>
  </si>
  <si>
    <t xml:space="preserve">         Администрация города Норильска, Аппараты управлений 
         Администрации города Норильска</t>
  </si>
  <si>
    <t xml:space="preserve">         Структурные подразделения (без аппаратов):</t>
  </si>
  <si>
    <t xml:space="preserve">                - Управление общего и дошкольного образования</t>
  </si>
  <si>
    <t xml:space="preserve">         Прочие: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</si>
  <si>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</si>
  <si>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</si>
  <si>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</si>
  <si>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</si>
  <si>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</si>
  <si>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</si>
  <si>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</si>
  <si>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</si>
  <si>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</si>
  <si>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</si>
  <si>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</si>
  <si>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</si>
  <si>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</si>
  <si>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1.15</t>
  </si>
  <si>
    <t>Добыча полезных ископаемых</t>
  </si>
  <si>
    <t>Строительство</t>
  </si>
  <si>
    <t>2) Данные не публикуются Красноярскстатом в целях обеспечения конфиденциальности первичных статистических данных, полученных от организаций, в соответствии с Федеральным законом от 29.11.07 № 282-ФЗ (ст.4, п.5; ст.9, п.1)</t>
  </si>
  <si>
    <r>
      <rPr>
        <sz val="13"/>
        <rFont val="Times New Roman Cyr"/>
        <family val="1"/>
        <charset val="204"/>
      </rPr>
      <t>Рыболовство, рыбоводство</t>
    </r>
    <r>
      <rPr>
        <b/>
        <vertAlign val="superscript"/>
        <sz val="13"/>
        <rFont val="Times New Roman Cyr"/>
        <charset val="204"/>
      </rPr>
      <t>2)</t>
    </r>
  </si>
  <si>
    <t>4 кв. 2013</t>
  </si>
  <si>
    <t>Динамика курса доллара США</t>
  </si>
  <si>
    <t>Сбербанк</t>
  </si>
  <si>
    <t>АКБ "Росбанк"</t>
  </si>
  <si>
    <t>декабрь 2013</t>
  </si>
  <si>
    <t>Социальная защита</t>
  </si>
  <si>
    <t xml:space="preserve"> Ед.
изм.</t>
  </si>
  <si>
    <t>2014</t>
  </si>
  <si>
    <t xml:space="preserve">1) Данные Красноярскстата </t>
  </si>
  <si>
    <t>Таймырский Долгано-Ненецкий муниципальный район</t>
  </si>
  <si>
    <t xml:space="preserve">1) По данным Росстата </t>
  </si>
  <si>
    <t>1) По данным Красноярскстата</t>
  </si>
  <si>
    <t>100 кВт/час</t>
  </si>
  <si>
    <r>
      <t>Количество разводов</t>
    </r>
    <r>
      <rPr>
        <sz val="13"/>
        <rFont val="Times New Roman Cyr"/>
        <family val="1"/>
        <charset val="204"/>
      </rPr>
      <t xml:space="preserve"> </t>
    </r>
  </si>
  <si>
    <t xml:space="preserve">Количество браков </t>
  </si>
  <si>
    <t>1 кв. 2014</t>
  </si>
  <si>
    <t xml:space="preserve"> - основное общее образование</t>
  </si>
  <si>
    <t xml:space="preserve">1) Маршруты в черте районов: Центральный, Кайеркан, Талнах / межрайонные маршруты </t>
  </si>
  <si>
    <t>Сведения о численности работающих на территории МО город Норильск</t>
  </si>
  <si>
    <t>2 кв. 2014</t>
  </si>
  <si>
    <t>жилищная услуга (средний тариф (с НДС) по всем сериям квартир, включая общежития)</t>
  </si>
  <si>
    <t>3 кв. 2014</t>
  </si>
  <si>
    <t>Динамика курса евро</t>
  </si>
  <si>
    <t>Российская Федерация</t>
  </si>
  <si>
    <t>Чукотский автономный округ</t>
  </si>
  <si>
    <t>4 кв. 2014</t>
  </si>
  <si>
    <t>*</t>
  </si>
  <si>
    <t xml:space="preserve">1 </t>
  </si>
  <si>
    <t>декабрь 2014</t>
  </si>
  <si>
    <t>вакансий</t>
  </si>
  <si>
    <t>2015</t>
  </si>
  <si>
    <t>г. Дудинка</t>
  </si>
  <si>
    <t>г. Норильск</t>
  </si>
  <si>
    <t>Ненецкий автономный округ</t>
  </si>
  <si>
    <r>
      <t>Работники учреждений бюджетной сферы, ВСЕГО</t>
    </r>
    <r>
      <rPr>
        <b/>
        <sz val="13.5"/>
        <rFont val="Times New Roman Cyr"/>
        <charset val="204"/>
      </rPr>
      <t>:</t>
    </r>
  </si>
  <si>
    <t>Работники учреждений, финансируемых из местного бюджета, всего:</t>
  </si>
  <si>
    <t>1 кв. 2015</t>
  </si>
  <si>
    <t>2 кв. 2015</t>
  </si>
  <si>
    <t>Сводный                                                      (все товары и платные услуги)</t>
  </si>
  <si>
    <r>
      <t>Сводный                                                      (все товары и платные услуги)</t>
    </r>
    <r>
      <rPr>
        <sz val="13"/>
        <rFont val="Times New Roman"/>
        <family val="1"/>
        <charset val="204"/>
      </rPr>
      <t>, в т.ч.</t>
    </r>
  </si>
  <si>
    <t xml:space="preserve"> I. Сеть учреждений:</t>
  </si>
  <si>
    <t xml:space="preserve"> - списочная численность детей, посещающих УДО</t>
  </si>
  <si>
    <t xml:space="preserve"> - численность детей, стоящих на очереди по устройству в ДУ/ в том числе старше 3-х лет</t>
  </si>
  <si>
    <t>1.2. Общеобразовательные учреждения, всего:</t>
  </si>
  <si>
    <t xml:space="preserve">         гимназия</t>
  </si>
  <si>
    <t xml:space="preserve">         школа-интернат</t>
  </si>
  <si>
    <t xml:space="preserve"> - численность учащихся</t>
  </si>
  <si>
    <t>1.3. Учреждения дополнительного образования, всего:</t>
  </si>
  <si>
    <t xml:space="preserve"> - численность детей, находящихся в учреждении</t>
  </si>
  <si>
    <t xml:space="preserve"> - КГКОУ «Норильский детский дом»</t>
  </si>
  <si>
    <t>1.7. Высшее профессиональное образование, всего:</t>
  </si>
  <si>
    <t>1.1. Больницы, всего:</t>
  </si>
  <si>
    <t xml:space="preserve"> - КГБУЗ «Норильская межрайонная больница №1»  (ж/о Оганер) </t>
  </si>
  <si>
    <t>1.2. Специализированные медицинские учреждения, всего:</t>
  </si>
  <si>
    <t xml:space="preserve"> - КГБУЗ «Норильская межрайонная детская больница» (Центральный р-н)</t>
  </si>
  <si>
    <t xml:space="preserve"> - КГБУЗ «Норильская городская больница №2» (Центральный р-н) (для больных с инфекционными заболеваниями) </t>
  </si>
  <si>
    <t>1.3. Поликлинические учреждения, всего:</t>
  </si>
  <si>
    <t xml:space="preserve"> - КГБУЗ «Норильская межрайонная поликлиника №1» (Центральный р-н)</t>
  </si>
  <si>
    <t xml:space="preserve"> - КГБУЗ «Норильская городская поликлиника №2» (р-н Талнах)</t>
  </si>
  <si>
    <t xml:space="preserve"> - КГБУЗ «Норильская городская поликлиника №3» (р-н Кайеркан)</t>
  </si>
  <si>
    <t>1.4. Прочие, всего:</t>
  </si>
  <si>
    <t xml:space="preserve"> - КГБУЗ «Красноярский краевой психоневрологический диспансер №5» (Центральный р-н)</t>
  </si>
  <si>
    <t xml:space="preserve"> - КГБУЗ «Норильская станция скорой медицинской помощи» (Центральный р-н)</t>
  </si>
  <si>
    <t xml:space="preserve"> - КГБУЗ «Норильская городская стоматологическая поликлиника» (Центральный р-н)</t>
  </si>
  <si>
    <t xml:space="preserve"> - КГКУЗ «Красноярский краевой центр крови №2» (Центральный р-н)</t>
  </si>
  <si>
    <t xml:space="preserve"> III. Сеть учреждений:</t>
  </si>
  <si>
    <t xml:space="preserve"> - количество учащихся школ дополнительного образования</t>
  </si>
  <si>
    <t>1.2. Культурно-досуговые центры, всего:</t>
  </si>
  <si>
    <t xml:space="preserve">    - количество посадочных мест</t>
  </si>
  <si>
    <t xml:space="preserve">    - количество посетителей культурно-досуговых мероприятий</t>
  </si>
  <si>
    <t xml:space="preserve"> - КГБУК «Норильский Заполярный театр драмы им. Вл. Маяковского»</t>
  </si>
  <si>
    <t>1.4. МБУ «Централизованная библиотечная система», всего:</t>
  </si>
  <si>
    <t>в т.ч.: Центральная городская библиотека</t>
  </si>
  <si>
    <t xml:space="preserve">         филиалы Центральной городской библиотеки</t>
  </si>
  <si>
    <t xml:space="preserve"> - количество посетителей учреждений библиотечной деятельности</t>
  </si>
  <si>
    <t>1.5. Кинокомплексы, всего:</t>
  </si>
  <si>
    <t xml:space="preserve"> - МБУ «Кинокомплекс «Родина» с учетом кинозала «Ретро»</t>
  </si>
  <si>
    <t xml:space="preserve">    - количество киносеансов</t>
  </si>
  <si>
    <t xml:space="preserve">    - количество зрителей</t>
  </si>
  <si>
    <t xml:space="preserve"> - Киноконцертный комплекс «Синема Арт Холл» (в октябре 2011 года выведен из оперативного управления МБУ «Кинокомплекс «Родина»)  </t>
  </si>
  <si>
    <t xml:space="preserve"> - количество экспонатов</t>
  </si>
  <si>
    <t>IV. Сеть учреждений:</t>
  </si>
  <si>
    <t>1.1. Спортивные учреждения, всего:</t>
  </si>
  <si>
    <t xml:space="preserve">          спортивный комплекс (р-н Талнах, р-н Кайеркан)</t>
  </si>
  <si>
    <t>1.2. Детские спортивные школы, всего:</t>
  </si>
  <si>
    <t>V. Сеть учреждений:</t>
  </si>
  <si>
    <t>1.1. В сфере социального обслуживания населения</t>
  </si>
  <si>
    <t xml:space="preserve"> - МБУ «Комплексный центр социального обслуживания населения»</t>
  </si>
  <si>
    <t xml:space="preserve"> - количество обслуженных человек</t>
  </si>
  <si>
    <t>1.2. В сфере социальной и психолого-педагогической реабилитации детей и подростков с ограниченными возможностями</t>
  </si>
  <si>
    <t xml:space="preserve">  - МБУ «Реабилитационный центр для детей и подростков с ограниченными возможностями «Виктория»</t>
  </si>
  <si>
    <t>1.3. В сфере поддержки и помощи семьям, детям и отдельным гражданам, попавшим в трудную ситуацию</t>
  </si>
  <si>
    <t>1.1. МБУ «Молодежный центр»</t>
  </si>
  <si>
    <t>1.8. Прочие, всего:</t>
  </si>
  <si>
    <t>1.7. Прочие, всего:</t>
  </si>
  <si>
    <t>1.3. Прочие, всего:</t>
  </si>
  <si>
    <t xml:space="preserve"> - МБУ «Центр социальной помощи семье и детям «Норильский»</t>
  </si>
  <si>
    <r>
      <t>Работники учреждений, финансируемых из краевого бюджета, 
получающие ДКВ</t>
    </r>
    <r>
      <rPr>
        <b/>
        <vertAlign val="superscript"/>
        <sz val="13"/>
        <rFont val="Times New Roman Cyr"/>
        <charset val="204"/>
      </rPr>
      <t>2)</t>
    </r>
  </si>
  <si>
    <r>
      <t>Работники учреждений, финансируемых из федерального бюджета, получающие ДКВ</t>
    </r>
    <r>
      <rPr>
        <b/>
        <vertAlign val="superscript"/>
        <sz val="13"/>
        <rFont val="Times New Roman Cyr"/>
        <charset val="204"/>
      </rPr>
      <t>2)</t>
    </r>
  </si>
  <si>
    <t>2) Данные указаны по учреждениям, получающим дополнительные компенсационные выплаты (ДКВ) и предоставившим отчеты в Управление по персоналу Администрации г. Норильска</t>
  </si>
  <si>
    <t>3 кв. 2015</t>
  </si>
  <si>
    <t>Информация о среднесписочной численности работников местного бюджета</t>
  </si>
  <si>
    <t>на 01.01.16г.</t>
  </si>
  <si>
    <t>4 кв. 2015</t>
  </si>
  <si>
    <t xml:space="preserve">    - количество киносеансов / зрителей</t>
  </si>
  <si>
    <t xml:space="preserve"> - количество посетителей клубных формирований</t>
  </si>
  <si>
    <t>1.2. МАУ ДО «Норильский центр безопасности движения»</t>
  </si>
  <si>
    <r>
      <t>26 / 40</t>
    </r>
    <r>
      <rPr>
        <vertAlign val="superscript"/>
        <sz val="13"/>
        <rFont val="Times New Roman Cyr"/>
        <charset val="204"/>
      </rPr>
      <t>1)</t>
    </r>
  </si>
  <si>
    <t xml:space="preserve"> - МБУ «Методический центр»</t>
  </si>
  <si>
    <t xml:space="preserve"> - КГБУЗ «Красноярское краевое бюро судебно-медицинской экспертизы» (Центральный р-н)</t>
  </si>
  <si>
    <t xml:space="preserve">          лыжная база «Оль-Гуль»</t>
  </si>
  <si>
    <t xml:space="preserve">          стадион «Заполярник»</t>
  </si>
  <si>
    <t xml:space="preserve">          дом спорта «БОКМО»</t>
  </si>
  <si>
    <t xml:space="preserve"> - количество детей, обучившихся по направлению водитель автотранспортных средств</t>
  </si>
  <si>
    <t xml:space="preserve">Заявленная потребность предприятиями и организациями в работниках </t>
  </si>
  <si>
    <t>1 кв. 2016</t>
  </si>
  <si>
    <t xml:space="preserve">    - Творческое производственное объединение культуры «Дворец культуры комбината», принадлежащее ПАО «ГМК «Норильский никель»</t>
  </si>
  <si>
    <t xml:space="preserve">Стоимость минимального набора продуктов питания </t>
  </si>
  <si>
    <t>2 кв. 2016</t>
  </si>
  <si>
    <t xml:space="preserve"> - высшее профессиональное образование</t>
  </si>
  <si>
    <t xml:space="preserve">                - Управление по спорту</t>
  </si>
  <si>
    <t xml:space="preserve"> - КГБПОУ «Норильский педагогический колледж»</t>
  </si>
  <si>
    <t xml:space="preserve"> - КГБПОУ «Норильский медицинский техникум»</t>
  </si>
  <si>
    <t xml:space="preserve"> - КГБПОУ «Норильский колледж искусств»</t>
  </si>
  <si>
    <t xml:space="preserve"> - КГБПОУ «Норильский техникум промышленных технологий и сервиса»</t>
  </si>
  <si>
    <t xml:space="preserve"> - ФГБОУ ВО «Норильский государственный индустриальный институт»</t>
  </si>
  <si>
    <t xml:space="preserve"> - ГАОУ ВО «Ленинградский государственный университет им. А.С. Пушкина», заполярный филиал</t>
  </si>
  <si>
    <t>3 кв. 2016</t>
  </si>
  <si>
    <t>1) Ежеквартальная информация</t>
  </si>
  <si>
    <t>на 01.01.17г.</t>
  </si>
  <si>
    <t>4 кв. 2016</t>
  </si>
  <si>
    <t>декабрь 2016</t>
  </si>
  <si>
    <t>2017</t>
  </si>
  <si>
    <t>в т.ч.: школа</t>
  </si>
  <si>
    <t xml:space="preserve">         лицей</t>
  </si>
  <si>
    <t xml:space="preserve"> - КГБОУ «Норильская общеобразовательная школа-интернат»</t>
  </si>
  <si>
    <t>1.1. Образовательные учреждения культуры, всего:</t>
  </si>
  <si>
    <t>1.6. Музеи, всего:</t>
  </si>
  <si>
    <t xml:space="preserve"> - количество посещений учреждений музейного типа</t>
  </si>
  <si>
    <t xml:space="preserve">          дворец спорта («Арктика», «Ледовый д/с «Кайеркан»)</t>
  </si>
  <si>
    <t xml:space="preserve">Таймырский Долгано-Ненецкий муницип. район 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</si>
  <si>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</si>
  <si>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</si>
  <si>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</si>
  <si>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</si>
  <si>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</si>
  <si>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</si>
  <si>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безопасности, социальное обеспечение</t>
  </si>
  <si>
    <t>Обеспечение электрической энергией, газом и паром, кондиционирование воздуха</t>
  </si>
  <si>
    <t>Водоснабжение, водоотведение, организация сбора и утилизации отходов, деятельность по ликвидации загрязнений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</si>
  <si>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</si>
  <si>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</si>
  <si>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</si>
  <si>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 xml:space="preserve">Деятельность финансовая и страховая </t>
  </si>
  <si>
    <t>№ п/п</t>
  </si>
  <si>
    <t xml:space="preserve">от 300 до 2200 </t>
  </si>
  <si>
    <t>1 кв. 2017</t>
  </si>
  <si>
    <t xml:space="preserve">    - муниципальные</t>
  </si>
  <si>
    <t>1/1</t>
  </si>
  <si>
    <t xml:space="preserve">чел. </t>
  </si>
  <si>
    <t>2) Расчетное значение, на основании данных Автономной некоммерческой организации «Информационно-издательский центр «Статистика Красноярского края» и данных территориального Агентства записи актов гражданского состояния Красноярского края</t>
  </si>
  <si>
    <t>Деятельности по операциям с недвижимым имуществом</t>
  </si>
  <si>
    <t>0 / 0</t>
  </si>
  <si>
    <t xml:space="preserve"> - </t>
  </si>
  <si>
    <t>2 кв. 2017</t>
  </si>
  <si>
    <t>ВСЕГО, 
в т.ч.:</t>
  </si>
  <si>
    <t>Федеральный бюджет</t>
  </si>
  <si>
    <t>Краевой бюджет</t>
  </si>
  <si>
    <t>Местный бюджет</t>
  </si>
  <si>
    <t>Частные</t>
  </si>
  <si>
    <t>1.4. Учреждения для детей с отклонениями в развитии (Краевой бюджет):</t>
  </si>
  <si>
    <t>1.5. Учреждения для детей-сирот (Краевой бюджет):</t>
  </si>
  <si>
    <t>1.6. Среднее профессиональное образование:, всего:</t>
  </si>
  <si>
    <t xml:space="preserve"> - Политехнический колледж ГОУВПО «Норильский индустриальный институт»</t>
  </si>
  <si>
    <t xml:space="preserve"> - НОЧУ ВО «Московский финансово-промышленный университет «Синергия», филиал</t>
  </si>
  <si>
    <t xml:space="preserve"> - МКУ «Обеспечивающий комплекс учреждений общего и дошкольного образования»</t>
  </si>
  <si>
    <t xml:space="preserve"> II. Сеть учреждений (Краевой бюджет)::</t>
  </si>
  <si>
    <t>1.3. Театры (Краевой бюджет):, всего:</t>
  </si>
  <si>
    <t xml:space="preserve"> - МКУ «Обеспечивающий комплекс учреждений культуры»</t>
  </si>
  <si>
    <t xml:space="preserve"> - количество занимающихся в спортивных муниципальных учреждениях (без учета групп на платной основе)</t>
  </si>
  <si>
    <t xml:space="preserve"> - МКУ «Обеспечивающий комплекс учреждений спорта»</t>
  </si>
  <si>
    <t>ИТОГО ПРОЧИЕ:</t>
  </si>
  <si>
    <t>1.3. МБУ "Автохозяйство"</t>
  </si>
  <si>
    <t>1.4. МАУ "Информационный центр "Норильские новости"</t>
  </si>
  <si>
    <t>1.5. МКУ "Норильскавтодор"</t>
  </si>
  <si>
    <t>1.6. МКУ "Норильский городской архив"</t>
  </si>
  <si>
    <t>1.7. МКУ "Служба спасения"</t>
  </si>
  <si>
    <t>1.8. МКУ "Управление капитальных ремонтов и строительства"</t>
  </si>
  <si>
    <t>1.9. МКУ "Управление муниципального закупок"</t>
  </si>
  <si>
    <t xml:space="preserve">Обрабатывающие производства, в т.ч. </t>
  </si>
  <si>
    <t xml:space="preserve"> ЗФ ПАО "ГМК "Норильский никель"</t>
  </si>
  <si>
    <t>3 кв. 2017</t>
  </si>
  <si>
    <t>45 / 46</t>
  </si>
  <si>
    <t>Сеть учреждений</t>
  </si>
  <si>
    <r>
      <t>Стоимость минимального набора продуктов питания</t>
    </r>
    <r>
      <rPr>
        <vertAlign val="superscript"/>
        <sz val="16"/>
        <rFont val="Times New Roman"/>
        <family val="1"/>
        <charset val="204"/>
      </rPr>
      <t>1)</t>
    </r>
  </si>
  <si>
    <t>Динамика курса иностранных валют и индекса потребительских цен</t>
  </si>
  <si>
    <t>67,00 / 71,00</t>
  </si>
  <si>
    <t>декабрь 2017</t>
  </si>
  <si>
    <t>Средний курс за 2017 год</t>
  </si>
  <si>
    <t>57,17 / 60,34</t>
  </si>
  <si>
    <t>67,92 / 71,47</t>
  </si>
  <si>
    <t>58,46 / 58,97</t>
  </si>
  <si>
    <t>69,14 / 69,70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</si>
  <si>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</si>
  <si>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 кв. 2017</t>
  </si>
  <si>
    <t xml:space="preserve">         центр образования</t>
  </si>
  <si>
    <t>0</t>
  </si>
  <si>
    <t xml:space="preserve"> - МБУ «Музейно-выставочный комплекс "Музей Норильска" / в том числе филиал в районе Талнах</t>
  </si>
  <si>
    <t>55,00 / 59,00</t>
  </si>
  <si>
    <t>2018</t>
  </si>
  <si>
    <t>к декабрю 2017 г., %</t>
  </si>
  <si>
    <t>к декабрю 2017г., %</t>
  </si>
  <si>
    <t>56,00 / 59,00</t>
  </si>
  <si>
    <t>68,00 / 72,00</t>
  </si>
  <si>
    <t>56,29 / 56,77</t>
  </si>
  <si>
    <t>68,83 / 69,38</t>
  </si>
  <si>
    <t>55,45 / 58,67</t>
  </si>
  <si>
    <t>67,70 / 71,33</t>
  </si>
  <si>
    <t>Енисейский 
объединенный банк</t>
  </si>
  <si>
    <t>1) Среднемесячные курсы валют согласно данных ЦБ РФ 
2) Данные банков</t>
  </si>
  <si>
    <t>2) Данные банков</t>
  </si>
  <si>
    <t>1.2.1</t>
  </si>
  <si>
    <t>1.14</t>
  </si>
  <si>
    <t>1.16</t>
  </si>
  <si>
    <t>* Данные не публикуются Красноярскстатом в целях обеспечения конфиденциальности первичных статистических данных, полученных от организаций, в соответствии с Федеральным законом от 29.11.07 № 282-ФЗ (ст.4, п.5; ст.9, п.1)</t>
  </si>
  <si>
    <t>На 01.01.18 г.</t>
  </si>
  <si>
    <t>Январь-декабрь 2017</t>
  </si>
  <si>
    <t>Декабрь
2017</t>
  </si>
  <si>
    <t>Численность пенсионеров всего, в т.ч.:</t>
  </si>
  <si>
    <t>по инвалидности всего, в т.ч.:</t>
  </si>
  <si>
    <t>На 
01.01.18 г.</t>
  </si>
  <si>
    <r>
      <t>Среднесписочная численность работников крупных 
и средних организаций города</t>
    </r>
    <r>
      <rPr>
        <b/>
        <vertAlign val="superscript"/>
        <sz val="13"/>
        <rFont val="Times New Roman Cyr"/>
        <family val="1"/>
        <charset val="204"/>
      </rPr>
      <t>1)</t>
    </r>
    <r>
      <rPr>
        <b/>
        <sz val="13"/>
        <rFont val="Times New Roman Cyr"/>
        <family val="1"/>
        <charset val="204"/>
      </rPr>
      <t>,</t>
    </r>
    <r>
      <rPr>
        <b/>
        <vertAlign val="superscript"/>
        <sz val="13"/>
        <rFont val="Times New Roman Cyr"/>
        <family val="1"/>
        <charset val="204"/>
      </rPr>
      <t xml:space="preserve"> </t>
    </r>
    <r>
      <rPr>
        <b/>
        <sz val="13"/>
        <rFont val="Times New Roman Cyr"/>
        <family val="1"/>
        <charset val="204"/>
      </rPr>
      <t>из них:</t>
    </r>
  </si>
  <si>
    <r>
      <rPr>
        <sz val="13"/>
        <rFont val="Times New Roman Cyr"/>
        <family val="1"/>
        <charset val="204"/>
      </rPr>
      <t>Сельское хозяйство, охота и лесное хозяйство</t>
    </r>
    <r>
      <rPr>
        <b/>
        <vertAlign val="superscript"/>
        <sz val="13"/>
        <rFont val="Times New Roman Cyr"/>
        <family val="1"/>
        <charset val="204"/>
      </rPr>
      <t>2)</t>
    </r>
  </si>
  <si>
    <t>Численность пенсионеров состоящих на учете в Управлении Пенсионного фонда в г. Норильске</t>
  </si>
  <si>
    <r>
      <t>Дудинка</t>
    </r>
    <r>
      <rPr>
        <b/>
        <vertAlign val="superscript"/>
        <sz val="13"/>
        <rFont val="Times New Roman"/>
        <family val="1"/>
        <charset val="204"/>
      </rPr>
      <t>3)</t>
    </r>
  </si>
  <si>
    <r>
      <t xml:space="preserve">26 / 40 </t>
    </r>
    <r>
      <rPr>
        <vertAlign val="superscript"/>
        <sz val="13"/>
        <rFont val="Times New Roman"/>
        <family val="1"/>
        <charset val="204"/>
      </rPr>
      <t>2)</t>
    </r>
  </si>
  <si>
    <r>
      <t>Цены на дизельное топливо и бензин в МО г. Норильск,</t>
    </r>
    <r>
      <rPr>
        <sz val="14"/>
        <rFont val="Times New Roman"/>
        <family val="1"/>
        <charset val="204"/>
      </rPr>
      <t xml:space="preserve"> рублей/литр</t>
    </r>
  </si>
  <si>
    <r>
      <t xml:space="preserve">С р е д н и е  ц е н ы   н а  м е т а л л ы </t>
    </r>
    <r>
      <rPr>
        <sz val="16"/>
        <rFont val="Times New Roman"/>
        <family val="1"/>
        <charset val="204"/>
      </rPr>
      <t xml:space="preserve"> (по данным Лондонской биржи металлов)</t>
    </r>
  </si>
  <si>
    <t>Месяц</t>
  </si>
  <si>
    <t>Медь $/т</t>
  </si>
  <si>
    <t>Платина $/тр.унция</t>
  </si>
  <si>
    <t>Палладий $/тр.унция</t>
  </si>
  <si>
    <t>Золото $/тр.унция</t>
  </si>
  <si>
    <t>Серебро $/тр.унция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</si>
  <si>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</si>
  <si>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</si>
  <si>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</si>
  <si>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</si>
  <si>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</si>
  <si>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</si>
  <si>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</si>
  <si>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</si>
  <si>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</si>
  <si>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</si>
  <si>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</si>
  <si>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</si>
  <si>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Средняя цена</t>
  </si>
  <si>
    <r>
      <t xml:space="preserve">Никель $/т       </t>
    </r>
    <r>
      <rPr>
        <sz val="16"/>
        <rFont val="Times New Roman"/>
        <family val="1"/>
        <charset val="204"/>
      </rPr>
      <t xml:space="preserve"> </t>
    </r>
  </si>
  <si>
    <t>Декабрь 2017</t>
  </si>
  <si>
    <t>Январь 2018</t>
  </si>
  <si>
    <r>
      <t>ЦБ РФ</t>
    </r>
    <r>
      <rPr>
        <b/>
        <vertAlign val="superscript"/>
        <sz val="13"/>
        <rFont val="Times New Roman"/>
        <family val="1"/>
        <charset val="204"/>
      </rPr>
      <t>1)</t>
    </r>
  </si>
  <si>
    <r>
      <t>Филиалы в МО г. Норильск (покупка/продажа)</t>
    </r>
    <r>
      <rPr>
        <b/>
        <vertAlign val="superscript"/>
        <sz val="13"/>
        <rFont val="Times New Roman"/>
        <family val="1"/>
        <charset val="204"/>
      </rPr>
      <t>2)</t>
    </r>
  </si>
  <si>
    <t xml:space="preserve"> +, -</t>
  </si>
  <si>
    <r>
      <t>Таймырский Долгано-Ненецкий муницип. район</t>
    </r>
    <r>
      <rPr>
        <b/>
        <vertAlign val="superscript"/>
        <sz val="13"/>
        <rFont val="Times New Roman Cyr"/>
        <family val="1"/>
        <charset val="204"/>
      </rPr>
      <t>1)</t>
    </r>
  </si>
  <si>
    <t>изготовление фотоснимков для паспорта  (6 шт.)</t>
  </si>
  <si>
    <t>мука пшеничная (в/с)</t>
  </si>
  <si>
    <t>хлеб пшеничный из муки 1 сорта</t>
  </si>
  <si>
    <t>хлеб ржано-пшеничный</t>
  </si>
  <si>
    <t xml:space="preserve">макаронные изделия </t>
  </si>
  <si>
    <t>крупа рис</t>
  </si>
  <si>
    <t>крупа гречневая</t>
  </si>
  <si>
    <t>картофель</t>
  </si>
  <si>
    <t>капуста белокочанная</t>
  </si>
  <si>
    <t>лук репчатый</t>
  </si>
  <si>
    <t>огурцы свежие</t>
  </si>
  <si>
    <t>помидоры свежие</t>
  </si>
  <si>
    <t>яблоки свежие</t>
  </si>
  <si>
    <t>груши свежие</t>
  </si>
  <si>
    <t>бананы свежие</t>
  </si>
  <si>
    <t>апельсины свежие</t>
  </si>
  <si>
    <t>говядина б/к</t>
  </si>
  <si>
    <t>говядина н/к</t>
  </si>
  <si>
    <t>свинина н/к</t>
  </si>
  <si>
    <t>свинина б/к</t>
  </si>
  <si>
    <t>куры тушками</t>
  </si>
  <si>
    <t>яйцо куриное</t>
  </si>
  <si>
    <t>молоко 2,5-3,2%</t>
  </si>
  <si>
    <t>кефир</t>
  </si>
  <si>
    <t>сметана 20%</t>
  </si>
  <si>
    <t>сыр твердый</t>
  </si>
  <si>
    <t>масло животное</t>
  </si>
  <si>
    <t>масло растительное</t>
  </si>
  <si>
    <t>пиво (отечественное)</t>
  </si>
  <si>
    <t xml:space="preserve">водка </t>
  </si>
  <si>
    <t>помывка в бане   (в общем зале - 2 часа)</t>
  </si>
  <si>
    <t>стрижка модельная женская</t>
  </si>
  <si>
    <t>стрижка модельная мужская</t>
  </si>
  <si>
    <t>пошив брюк</t>
  </si>
  <si>
    <t>пошив платья</t>
  </si>
  <si>
    <t>ремонт женской обуви (металлич. набойки), с учетом НДС</t>
  </si>
  <si>
    <t>ремонт женской обуви (полиурет. набойки), с учетом НДС</t>
  </si>
  <si>
    <t>химчистка мужского костюма</t>
  </si>
  <si>
    <t>усредненный ремонт импортного цветного телевизора (без стоимости запчастей), с НДС</t>
  </si>
  <si>
    <t>ремонт холодильника без стоимости деталей                                     (замена холод. агрегата)</t>
  </si>
  <si>
    <t xml:space="preserve">стирка и глажение 1 кг. белья </t>
  </si>
  <si>
    <t>Абонентская плата за домашний телефон</t>
  </si>
  <si>
    <t>Предоставление разговора на автоматической междугородней телефон. связи на расстоянии 601-1200 км. (1 мин)</t>
  </si>
  <si>
    <t>Предоставление разговора по автономной  междугородней телефон. связи на расстоянии 1201-3000 км. (1 мин)</t>
  </si>
  <si>
    <t>Отправка телеграмм по России (15 слов)</t>
  </si>
  <si>
    <t>1 день проживания на 1-го человека в санатории "Заполярье"</t>
  </si>
  <si>
    <t>Дома отдыха и пансионаты (1 день пребыв.) г. Сочи</t>
  </si>
  <si>
    <t>Плавательный бассейн  расценка за 1 занятие (по абонементу)</t>
  </si>
  <si>
    <t xml:space="preserve">электроэнергия </t>
  </si>
  <si>
    <t>отопление</t>
  </si>
  <si>
    <t>горячее водоснабжение</t>
  </si>
  <si>
    <t>холодное водоснабжение + канализация</t>
  </si>
  <si>
    <t xml:space="preserve">Себестоимость  на содержание 1-го ребенка в ДДУ </t>
  </si>
  <si>
    <t>Фактическая оплата родителями содержания 1-го ребенка в ДДУ</t>
  </si>
  <si>
    <t>Доля фактической оплаты родителями содержания 1-го ребенка в ДДУ в общей себестоимости</t>
  </si>
  <si>
    <t>Базовый тариф, взимаемый с родителей за содержание 1-го ребенка в ДДУ</t>
  </si>
  <si>
    <t>Февраль 2018</t>
  </si>
  <si>
    <t>55,53 / 58,63</t>
  </si>
  <si>
    <t>68,76 / 72,26</t>
  </si>
  <si>
    <t>56,62 / 57,13</t>
  </si>
  <si>
    <t>70,01 / 70,53</t>
  </si>
  <si>
    <t>55,50 / 58,50</t>
  </si>
  <si>
    <t>68,80 / 72,50</t>
  </si>
  <si>
    <t>На 01.04.18 г.</t>
  </si>
  <si>
    <t>На 01.04.2017 г.</t>
  </si>
  <si>
    <t>На 01.04.2018 г.</t>
  </si>
  <si>
    <t>Март 2018</t>
  </si>
  <si>
    <t>55,85 / 58,97</t>
  </si>
  <si>
    <t>69,01 / 72,51</t>
  </si>
  <si>
    <t>55,6 / 58,60</t>
  </si>
  <si>
    <t>68,60 / 72,00</t>
  </si>
  <si>
    <t>56,79 / 57,29</t>
  </si>
  <si>
    <t>70,05 / 70,69</t>
  </si>
  <si>
    <t>Отклонение
 01.04.18 г./ 01.04.17 г., +, -</t>
  </si>
  <si>
    <r>
      <t>179 788</t>
    </r>
    <r>
      <rPr>
        <vertAlign val="superscript"/>
        <sz val="13"/>
        <rFont val="Times New Roman Cyr"/>
        <charset val="204"/>
      </rPr>
      <t>2)</t>
    </r>
  </si>
  <si>
    <t>1 кв. 2018</t>
  </si>
  <si>
    <t>33 / 38</t>
  </si>
  <si>
    <t>40 / 43</t>
  </si>
  <si>
    <t>41 / 44</t>
  </si>
  <si>
    <r>
      <t>180 239</t>
    </r>
    <r>
      <rPr>
        <vertAlign val="superscript"/>
        <sz val="13"/>
        <rFont val="Times New Roman Cyr"/>
        <charset val="204"/>
      </rPr>
      <t>2)</t>
    </r>
  </si>
  <si>
    <r>
      <t>181 322</t>
    </r>
    <r>
      <rPr>
        <vertAlign val="superscript"/>
        <sz val="13"/>
        <rFont val="Times New Roman Cyr"/>
        <charset val="204"/>
      </rPr>
      <t>2)</t>
    </r>
  </si>
  <si>
    <t>3) По данным МО г. Дудинка на 01.04.2018 г.</t>
  </si>
  <si>
    <t>1.1. Учреждения дошкольного образования, всего:¹</t>
  </si>
  <si>
    <t>7 014/ 0</t>
  </si>
  <si>
    <t>6 343/136</t>
  </si>
  <si>
    <r>
      <t xml:space="preserve"> - АНО «Учебный центр в городе Норильске» (является представителем ФГАОУ ВО «Тюменский государственный университет» и БПОУ ОО «Омский авиационный колледж имени Н.Е.Жуковского»)</t>
    </r>
    <r>
      <rPr>
        <vertAlign val="superscript"/>
        <sz val="13"/>
        <color rgb="FF00B050"/>
        <rFont val="Times New Roman"/>
        <family val="1"/>
        <charset val="204"/>
      </rPr>
      <t xml:space="preserve">2 </t>
    </r>
  </si>
  <si>
    <r>
      <t xml:space="preserve"> - КГБУЗ «Норильская городская больница №3» (п. Снежногорск)</t>
    </r>
    <r>
      <rPr>
        <vertAlign val="superscript"/>
        <sz val="13"/>
        <color rgb="FF0070C0"/>
        <rFont val="Times New Roman"/>
        <family val="1"/>
        <charset val="204"/>
      </rPr>
      <t>3</t>
    </r>
  </si>
  <si>
    <r>
      <t xml:space="preserve"> - КГБУЗ «Норильский межрайонный родильный дом» (Центральный р-н)</t>
    </r>
    <r>
      <rPr>
        <vertAlign val="superscript"/>
        <sz val="13"/>
        <color rgb="FF0070C0"/>
        <rFont val="Times New Roman"/>
        <family val="1"/>
        <charset val="204"/>
      </rPr>
      <t>3</t>
    </r>
  </si>
  <si>
    <t>936 / 28 559</t>
  </si>
  <si>
    <t>861 / 21 570</t>
  </si>
  <si>
    <t>2 643*</t>
  </si>
  <si>
    <r>
      <rPr>
        <b/>
        <sz val="12"/>
        <rFont val="Times New Roman"/>
        <family val="1"/>
        <charset val="204"/>
      </rPr>
      <t>(2)</t>
    </r>
    <r>
      <rPr>
        <sz val="12"/>
        <rFont val="Times New Roman"/>
        <family val="1"/>
        <charset val="204"/>
      </rPr>
      <t xml:space="preserve"> до июля 2017 года именовалась АНО «Учебный центр Санкт-Петербургского университета аэрокосмического приборостроения»</t>
    </r>
  </si>
  <si>
    <r>
      <rPr>
        <b/>
        <sz val="12"/>
        <rFont val="Times New Roman"/>
        <family val="1"/>
        <charset val="204"/>
      </rPr>
      <t>(3)</t>
    </r>
    <r>
      <rPr>
        <sz val="12"/>
        <rFont val="Times New Roman"/>
        <family val="1"/>
        <charset val="204"/>
      </rPr>
      <t xml:space="preserve"> КГБУЗ «Норильская городская больница №3» (п. Снежногорск) и КГБУЗ «Норильский межрайонный родильный дом» (Центральный р-н) присоединены к КГБУЗ «Норильская межрайонная больница №1»</t>
    </r>
  </si>
  <si>
    <t>6) Ежеквартальная информация</t>
  </si>
  <si>
    <t>5) Данные Красноярскстата</t>
  </si>
  <si>
    <t>4) По данным ЗАГС</t>
  </si>
  <si>
    <r>
      <t>На 01.04.18 г.</t>
    </r>
    <r>
      <rPr>
        <b/>
        <vertAlign val="superscript"/>
        <sz val="13"/>
        <rFont val="Times New Roman Cyr"/>
        <charset val="204"/>
      </rPr>
      <t>6)</t>
    </r>
  </si>
  <si>
    <r>
      <t>На 01.01.18 г.</t>
    </r>
    <r>
      <rPr>
        <b/>
        <vertAlign val="superscript"/>
        <sz val="13"/>
        <rFont val="Times New Roman Cyr"/>
        <charset val="204"/>
      </rPr>
      <t>5)</t>
    </r>
  </si>
  <si>
    <t>3) По данным МО г. Дудинка на 01.01.2018 г.</t>
  </si>
  <si>
    <r>
      <t xml:space="preserve">На 01.04.18 г. </t>
    </r>
    <r>
      <rPr>
        <b/>
        <vertAlign val="superscript"/>
        <sz val="13"/>
        <color indexed="8"/>
        <rFont val="Times New Roman Cyr"/>
        <charset val="204"/>
      </rPr>
      <t>3)</t>
    </r>
  </si>
  <si>
    <t>на 01.04.17 г.</t>
  </si>
  <si>
    <t>Апрель 2018</t>
  </si>
  <si>
    <t>39,5 / 40</t>
  </si>
  <si>
    <t>41,6 / 43</t>
  </si>
  <si>
    <t>43,5 / 45</t>
  </si>
  <si>
    <t>41,5 / 43</t>
  </si>
  <si>
    <t>43,9 / 46</t>
  </si>
  <si>
    <t>45,7 / 48</t>
  </si>
  <si>
    <t>59,44 / 62,66</t>
  </si>
  <si>
    <t>73,15 / 76,75</t>
  </si>
  <si>
    <t>58,46 / 63,28</t>
  </si>
  <si>
    <t>72,52 / 77,44</t>
  </si>
  <si>
    <t>56,94 / 57,90</t>
  </si>
  <si>
    <t>70,09 / 71,05</t>
  </si>
  <si>
    <t>* Снижение численности в 2018 году по отношению к 2017 году обусловлено переводом младшего обслуживающего персонала в МКУ "Обеспечивающий комплекс учреждений культуры"</t>
  </si>
  <si>
    <t xml:space="preserve">                - Управление по делам культуры и искусства*</t>
  </si>
  <si>
    <t>На 01.06.2017 г.</t>
  </si>
  <si>
    <t>На 01.06.2018 г.</t>
  </si>
  <si>
    <t>Май 2018</t>
  </si>
  <si>
    <t>На 01.06.17 г.</t>
  </si>
  <si>
    <t>На 01.06.18 г.</t>
  </si>
  <si>
    <t>53,47 / 54,01</t>
  </si>
  <si>
    <t>63,13 / 63,71</t>
  </si>
  <si>
    <t>За май 2018 г.</t>
  </si>
  <si>
    <t>За май 2017 г.</t>
  </si>
  <si>
    <r>
      <t>На 01.06.17 г.</t>
    </r>
    <r>
      <rPr>
        <b/>
        <vertAlign val="superscript"/>
        <sz val="13"/>
        <rFont val="Times New Roman Cyr"/>
        <charset val="204"/>
      </rPr>
      <t>4)</t>
    </r>
  </si>
  <si>
    <r>
      <t>На 01.06.18 г.</t>
    </r>
    <r>
      <rPr>
        <b/>
        <vertAlign val="superscript"/>
        <sz val="13"/>
        <rFont val="Times New Roman Cyr"/>
        <charset val="204"/>
      </rPr>
      <t>4)</t>
    </r>
  </si>
  <si>
    <t>Отклонение 
01.06.18 г./ 01.06.17 г., +, -</t>
  </si>
  <si>
    <t>Май
 2017</t>
  </si>
  <si>
    <t>Май
 2018</t>
  </si>
  <si>
    <t>Отклонение                                        май 2018 / май 2017</t>
  </si>
  <si>
    <t>Май
2017</t>
  </si>
  <si>
    <t>Май
2018</t>
  </si>
  <si>
    <t>Отклонение                                          май 2018 / 2017</t>
  </si>
  <si>
    <t>На 
01.06.17 г.</t>
  </si>
  <si>
    <t>На 
01.06.18 г.</t>
  </si>
  <si>
    <t>Отклонение                                    01.06.18 г. / 01.06.17 г.</t>
  </si>
  <si>
    <t>61,02 /64,13</t>
  </si>
  <si>
    <t>72,23 / 75,73</t>
  </si>
  <si>
    <t>Отклонение 
01.06.18 / 01.06.17, 
+, -</t>
  </si>
  <si>
    <t>На 01.06.15 г.</t>
  </si>
  <si>
    <t>На 01.06.16 г.</t>
  </si>
  <si>
    <t>46,5 / 49</t>
  </si>
  <si>
    <t>45,8 / 48,5</t>
  </si>
  <si>
    <t>38 /41</t>
  </si>
  <si>
    <t>43,5 / 45,5</t>
  </si>
  <si>
    <r>
      <t>Средние цены в городах РФ и МО г. Норильск в мае 2018 года</t>
    </r>
    <r>
      <rPr>
        <vertAlign val="superscript"/>
        <sz val="14"/>
        <rFont val="Times New Roman"/>
        <family val="1"/>
        <charset val="204"/>
      </rPr>
      <t>1)</t>
    </r>
  </si>
  <si>
    <t>61,00 / 65,00</t>
  </si>
  <si>
    <t>73,00 / 77,00</t>
  </si>
  <si>
    <r>
      <t>Тарифы для населения на жилищно-коммунальное хозяйство</t>
    </r>
    <r>
      <rPr>
        <b/>
        <vertAlign val="superscript"/>
        <sz val="13"/>
        <rFont val="Calibri"/>
        <family val="2"/>
        <charset val="204"/>
      </rPr>
      <t>2),3)</t>
    </r>
  </si>
  <si>
    <r>
      <t>Детское дошкольное учреждение:</t>
    </r>
    <r>
      <rPr>
        <b/>
        <vertAlign val="superscript"/>
        <sz val="13"/>
        <rFont val="Calibri"/>
        <family val="2"/>
        <charset val="204"/>
      </rPr>
      <t>3)</t>
    </r>
  </si>
  <si>
    <t>3) По МО г. Дудинка информация приведена по состоянию на 01.04.2018 г.</t>
  </si>
  <si>
    <r>
      <rPr>
        <b/>
        <sz val="12"/>
        <rFont val="Times New Roman"/>
        <family val="1"/>
        <charset val="204"/>
      </rPr>
      <t>(1)</t>
    </r>
    <r>
      <rPr>
        <sz val="12"/>
        <rFont val="Times New Roman"/>
        <family val="1"/>
        <charset val="204"/>
      </rPr>
      <t xml:space="preserve"> МБДОУ «Детский сад №49 «Белочка» присоединен к МАДОУ «Детский сад №5 «Норильчонок»   </t>
    </r>
  </si>
  <si>
    <t xml:space="preserve">      МБДОУ «Детский сад №50 «Огонек» присоединен к МАДОУ «Детский сад №2 «Умка»</t>
  </si>
  <si>
    <t>* Данные предоставлены на 01.01.18 в связи с тем, что на 1 квартал данные не собираются</t>
  </si>
  <si>
    <t xml:space="preserve">2) По МО г. Норильск приведены данные Управления жилищно-коммунального хозяйства Администрации города </t>
  </si>
  <si>
    <t>по случаю потере кормильца (СПК), всего трудовые</t>
  </si>
  <si>
    <r>
      <t>по возрасту всего</t>
    </r>
    <r>
      <rPr>
        <b/>
        <sz val="13"/>
        <rFont val="Times New Roman Cyr"/>
        <charset val="204"/>
      </rPr>
      <t>, в т.ч.:</t>
    </r>
  </si>
  <si>
    <r>
      <t xml:space="preserve">пенсии по государственному пенсионному обеспечению </t>
    </r>
    <r>
      <rPr>
        <sz val="13"/>
        <rFont val="Times New Roman Cyr"/>
        <charset val="204"/>
      </rPr>
      <t>(военнослужащие, 
гос. служащие, пострадавшие в результате радиационных или технологических катастроф, 
дети-инвалиды до 18 лет, социальные пенсии), всего</t>
    </r>
  </si>
  <si>
    <t>Справочно: Данные по среднесписочной численности работников по полному кругу организаций и предприятий направляются органами статистики 1 раз в год в рамках формирования прогноза СЭР территории. Оценка этого показателя за 2017 г. составила 97 831 чел. и рассчитывается как сумма среднесписочной численности работников занятых в крупных и средних организациях - 82 304 чел. (по форме Красноярскстата в среднем за период 2017 г.) и численности работников СМП которая за 2017 г. составила - 15 527 чел.</t>
  </si>
  <si>
    <t>Итого 
за 5 месяцев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</si>
</sst>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\-* #,##0.00\ &quot;р.&quot;_-;_-* &quot;-&quot;??\ &quot;р.&quot;_-;_-@_-"/>
    <numFmt numFmtId="166" formatCode="#,##0.0"/>
    <numFmt numFmtId="167" formatCode="0.0"/>
    <numFmt numFmtId="168" formatCode="#,##0.000"/>
    <numFmt numFmtId="170" formatCode="#,##0.0_ ;\-#,##0.0\ "/>
    <numFmt numFmtId="173" formatCode="[$-F800]dddd\,\ mmmm\ dd\,\ yyyy"/>
  </numFmts>
  <fonts count="14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3"/>
      <name val="Times New Roman Cyr"/>
      <family val="1"/>
      <charset val="204"/>
    </font>
    <font>
      <sz val="13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1"/>
      <name val="Times New Roman Cyr"/>
      <family val="1"/>
      <charset val="204"/>
    </font>
    <font>
      <sz val="10"/>
      <color indexed="10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24"/>
      <name val="Times New Roman Cyr"/>
      <family val="1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b/>
      <sz val="13"/>
      <name val="Times New Roman Cyr"/>
      <charset val="204"/>
    </font>
    <font>
      <sz val="13"/>
      <name val="Times New Roman Cyr"/>
      <charset val="204"/>
    </font>
    <font>
      <sz val="13"/>
      <name val="Times New Roman"/>
      <family val="1"/>
      <charset val="204"/>
    </font>
    <font>
      <b/>
      <vertAlign val="superscript"/>
      <sz val="13"/>
      <name val="Times New Roman Cyr"/>
      <charset val="204"/>
    </font>
    <font>
      <sz val="10"/>
      <name val="Times New Roman Cyr"/>
      <charset val="204"/>
    </font>
    <font>
      <i/>
      <sz val="13"/>
      <name val="Times New Roman Cyr"/>
      <charset val="204"/>
    </font>
    <font>
      <b/>
      <sz val="12"/>
      <color indexed="8"/>
      <name val="Times New Roman Cyr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2"/>
      <name val="Arial"/>
      <family val="2"/>
      <charset val="204"/>
    </font>
    <font>
      <sz val="1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name val="Times New Roman Cyr"/>
      <charset val="204"/>
    </font>
    <font>
      <b/>
      <sz val="10"/>
      <name val="Times New Roman"/>
      <family val="1"/>
      <charset val="204"/>
    </font>
    <font>
      <vertAlign val="superscript"/>
      <sz val="13"/>
      <name val="Times New Roman Cyr"/>
      <charset val="204"/>
    </font>
    <font>
      <b/>
      <sz val="24"/>
      <color indexed="10"/>
      <name val="Times New Roman Cyr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theme="1"/>
      <name val="Verdana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9"/>
      <color rgb="FFFF0000"/>
      <name val="Verdana"/>
      <family val="2"/>
      <charset val="204"/>
    </font>
    <font>
      <b/>
      <sz val="9"/>
      <color theme="1"/>
      <name val="Verdana"/>
      <family val="2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 CYR"/>
      <family val="1"/>
      <charset val="204"/>
    </font>
    <font>
      <sz val="10"/>
      <color rgb="FFFF0000"/>
      <name val="Times New Roman CYR"/>
      <family val="1"/>
      <charset val="204"/>
    </font>
    <font>
      <b/>
      <sz val="13.5"/>
      <name val="Times New Roman Cyr"/>
      <charset val="204"/>
    </font>
    <font>
      <sz val="11"/>
      <name val="Times New Roman Cyr"/>
      <charset val="204"/>
    </font>
    <font>
      <sz val="20"/>
      <name val="Times New Roman CYR"/>
      <family val="1"/>
      <charset val="204"/>
    </font>
    <font>
      <sz val="9"/>
      <name val="Times New Roman CYR"/>
      <family val="1"/>
      <charset val="204"/>
    </font>
    <font>
      <b/>
      <i/>
      <sz val="13"/>
      <name val="Times New Roman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rgb="FF006100"/>
      <name val="Calibri"/>
      <family val="2"/>
      <charset val="204"/>
    </font>
    <font>
      <sz val="11"/>
      <color rgb="FFFA7D00"/>
      <name val="Calibri"/>
      <family val="2"/>
      <charset val="204"/>
    </font>
    <font>
      <i/>
      <sz val="11"/>
      <color rgb="FF7F7F7F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color rgb="FF9C6500"/>
      <name val="Calibri"/>
      <family val="2"/>
      <charset val="204"/>
    </font>
    <font>
      <b/>
      <sz val="18"/>
      <color theme="3"/>
      <name val="Cambria"/>
      <family val="2"/>
      <charset val="204"/>
    </font>
    <font>
      <b/>
      <sz val="11"/>
      <color theme="3"/>
      <name val="Calibri"/>
      <family val="2"/>
      <charset val="204"/>
    </font>
    <font>
      <b/>
      <sz val="13"/>
      <color theme="3"/>
      <name val="Calibri"/>
      <family val="2"/>
      <charset val="204"/>
    </font>
    <font>
      <b/>
      <sz val="15"/>
      <color theme="3"/>
      <name val="Calibri"/>
      <family val="2"/>
      <charset val="204"/>
    </font>
    <font>
      <b/>
      <sz val="11"/>
      <color rgb="FFFA7D00"/>
      <name val="Calibri"/>
      <family val="2"/>
      <charset val="204"/>
    </font>
    <font>
      <b/>
      <sz val="11"/>
      <color rgb="FF3F3F3F"/>
      <name val="Calibri"/>
      <family val="2"/>
      <charset val="204"/>
    </font>
    <font>
      <sz val="11"/>
      <color rgb="FF3F3F76"/>
      <name val="Calibri"/>
      <family val="2"/>
      <charset val="204"/>
    </font>
    <font>
      <sz val="13"/>
      <color rgb="FFFF000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4"/>
      <color rgb="FFFF0000"/>
      <name val="Times New Roman Cyr"/>
      <family val="1"/>
      <charset val="204"/>
    </font>
    <font>
      <b/>
      <sz val="14"/>
      <color rgb="FFFF0000"/>
      <name val="Arial Cyr"/>
      <charset val="204"/>
    </font>
    <font>
      <b/>
      <sz val="16"/>
      <color rgb="FFC00000"/>
      <name val="Times New Roman CYR"/>
      <charset val="204"/>
    </font>
    <font>
      <b/>
      <sz val="20"/>
      <color rgb="FFC00000"/>
      <name val="Times New Roman CYR"/>
      <charset val="204"/>
    </font>
    <font>
      <b/>
      <sz val="13"/>
      <color rgb="FF7030A0"/>
      <name val="Times New Roman"/>
      <family val="1"/>
      <charset val="204"/>
    </font>
    <font>
      <sz val="13"/>
      <color rgb="FF7030A0"/>
      <name val="Times New Roman"/>
      <family val="1"/>
      <charset val="204"/>
    </font>
    <font>
      <b/>
      <sz val="13"/>
      <color rgb="FF0070C0"/>
      <name val="Times New Roman"/>
      <family val="1"/>
      <charset val="204"/>
    </font>
    <font>
      <sz val="13"/>
      <color rgb="FF0070C0"/>
      <name val="Times New Roman"/>
      <family val="1"/>
      <charset val="204"/>
    </font>
    <font>
      <sz val="13"/>
      <color rgb="FF00B050"/>
      <name val="Times New Roman"/>
      <family val="1"/>
      <charset val="204"/>
    </font>
    <font>
      <sz val="11"/>
      <color theme="1"/>
      <name val="Calibri"/>
      <family val="2"/>
      <scheme val="minor"/>
    </font>
    <font>
      <vertAlign val="superscript"/>
      <sz val="16"/>
      <name val="Times New Roman"/>
      <family val="1"/>
      <charset val="204"/>
    </font>
    <font>
      <vertAlign val="superscript"/>
      <sz val="13"/>
      <color rgb="FF0070C0"/>
      <name val="Times New Roman"/>
      <family val="1"/>
      <charset val="204"/>
    </font>
    <font>
      <vertAlign val="superscript"/>
      <sz val="13"/>
      <color rgb="FF00B050"/>
      <name val="Times New Roman"/>
      <family val="1"/>
      <charset val="204"/>
    </font>
    <font>
      <sz val="13"/>
      <name val="Arial Cyr"/>
      <charset val="204"/>
    </font>
    <font>
      <b/>
      <sz val="13"/>
      <color indexed="8"/>
      <name val="Times New Roman Cyr"/>
      <family val="1"/>
      <charset val="204"/>
    </font>
    <font>
      <b/>
      <sz val="12.5"/>
      <color indexed="8"/>
      <name val="Times New Roman Cyr"/>
      <charset val="204"/>
    </font>
    <font>
      <b/>
      <vertAlign val="superscript"/>
      <sz val="13"/>
      <name val="Times New Roman Cyr"/>
      <family val="1"/>
      <charset val="204"/>
    </font>
    <font>
      <b/>
      <i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b/>
      <vertAlign val="superscript"/>
      <sz val="13"/>
      <name val="Times New Roman"/>
      <family val="1"/>
      <charset val="204"/>
    </font>
    <font>
      <vertAlign val="superscript"/>
      <sz val="13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30"/>
      <color rgb="FFFF0000"/>
      <name val="Times New Roman Cyr"/>
      <charset val="204"/>
    </font>
    <font>
      <b/>
      <sz val="14"/>
      <color rgb="FFFF0000"/>
      <name val="Times New Roman Cyr"/>
      <charset val="204"/>
    </font>
    <font>
      <b/>
      <sz val="18"/>
      <color rgb="FFFF0000"/>
      <name val="Times New Roman CYR"/>
      <charset val="204"/>
    </font>
    <font>
      <b/>
      <sz val="18"/>
      <color rgb="FFC00000"/>
      <name val="Times New Roman CYR"/>
      <charset val="204"/>
    </font>
    <font>
      <sz val="10"/>
      <color rgb="FFC00000"/>
      <name val="Times New Roman CYR"/>
      <charset val="204"/>
    </font>
    <font>
      <b/>
      <sz val="16"/>
      <color rgb="FFFF0000"/>
      <name val="Times New Roman"/>
      <family val="1"/>
      <charset val="204"/>
    </font>
    <font>
      <b/>
      <sz val="16"/>
      <color rgb="FF0070C0"/>
      <name val="Times New Roman"/>
      <family val="1"/>
      <charset val="204"/>
    </font>
    <font>
      <b/>
      <sz val="16"/>
      <color rgb="FF7030A0"/>
      <name val="Times New Roman"/>
      <family val="1"/>
      <charset val="204"/>
    </font>
    <font>
      <b/>
      <sz val="16"/>
      <color rgb="FF00B05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vertAlign val="superscript"/>
      <sz val="13"/>
      <color indexed="8"/>
      <name val="Times New Roman Cyr"/>
      <charset val="204"/>
    </font>
    <font>
      <b/>
      <sz val="13"/>
      <color rgb="FFFF0000"/>
      <name val="Times New Roman Cyr"/>
      <charset val="204"/>
    </font>
    <font>
      <b/>
      <vertAlign val="superscript"/>
      <sz val="13"/>
      <name val="Calibri"/>
      <family val="2"/>
      <charset val="204"/>
    </font>
  </fonts>
  <fills count="3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42"/>
        <bgColor indexed="64"/>
      </patternFill>
    </fill>
  </fills>
  <borders count="8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03">
    <xf numFmtId="0" fontId="0" fillId="0" borderId="0"/>
    <xf numFmtId="164" fontId="38" fillId="0" borderId="0" applyFont="0" applyFill="0" applyBorder="0" applyAlignment="0" applyProtection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37" fillId="0" borderId="0"/>
    <xf numFmtId="0" fontId="38" fillId="0" borderId="0"/>
    <xf numFmtId="9" fontId="38" fillId="0" borderId="0" applyFont="0" applyFill="0" applyBorder="0" applyAlignment="0" applyProtection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0" fontId="12" fillId="0" borderId="0"/>
    <xf numFmtId="0" fontId="91" fillId="7" borderId="0" applyNumberFormat="0" applyBorder="0" applyAlignment="0" applyProtection="0"/>
    <xf numFmtId="0" fontId="91" fillId="8" borderId="0" applyNumberFormat="0" applyBorder="0" applyAlignment="0" applyProtection="0"/>
    <xf numFmtId="0" fontId="91" fillId="9" borderId="0" applyNumberFormat="0" applyBorder="0" applyAlignment="0" applyProtection="0"/>
    <xf numFmtId="0" fontId="91" fillId="10" borderId="0" applyNumberFormat="0" applyBorder="0" applyAlignment="0" applyProtection="0"/>
    <xf numFmtId="0" fontId="91" fillId="11" borderId="0" applyNumberFormat="0" applyBorder="0" applyAlignment="0" applyProtection="0"/>
    <xf numFmtId="0" fontId="91" fillId="12" borderId="0" applyNumberFormat="0" applyBorder="0" applyAlignment="0" applyProtection="0"/>
    <xf numFmtId="0" fontId="91" fillId="13" borderId="0" applyNumberFormat="0" applyBorder="0" applyAlignment="0" applyProtection="0"/>
    <xf numFmtId="0" fontId="91" fillId="14" borderId="0" applyNumberFormat="0" applyBorder="0" applyAlignment="0" applyProtection="0"/>
    <xf numFmtId="0" fontId="91" fillId="15" borderId="0" applyNumberFormat="0" applyBorder="0" applyAlignment="0" applyProtection="0"/>
    <xf numFmtId="0" fontId="91" fillId="16" borderId="0" applyNumberFormat="0" applyBorder="0" applyAlignment="0" applyProtection="0"/>
    <xf numFmtId="0" fontId="91" fillId="17" borderId="0" applyNumberFormat="0" applyBorder="0" applyAlignment="0" applyProtection="0"/>
    <xf numFmtId="0" fontId="91" fillId="18" borderId="0" applyNumberFormat="0" applyBorder="0" applyAlignment="0" applyProtection="0"/>
    <xf numFmtId="0" fontId="92" fillId="19" borderId="0" applyNumberFormat="0" applyBorder="0" applyAlignment="0" applyProtection="0"/>
    <xf numFmtId="0" fontId="92" fillId="20" borderId="0" applyNumberFormat="0" applyBorder="0" applyAlignment="0" applyProtection="0"/>
    <xf numFmtId="0" fontId="92" fillId="6" borderId="0" applyNumberFormat="0" applyBorder="0" applyAlignment="0" applyProtection="0"/>
    <xf numFmtId="0" fontId="92" fillId="21" borderId="0" applyNumberFormat="0" applyBorder="0" applyAlignment="0" applyProtection="0"/>
    <xf numFmtId="0" fontId="92" fillId="22" borderId="0" applyNumberFormat="0" applyBorder="0" applyAlignment="0" applyProtection="0"/>
    <xf numFmtId="0" fontId="92" fillId="3" borderId="0" applyNumberFormat="0" applyBorder="0" applyAlignment="0" applyProtection="0"/>
    <xf numFmtId="0" fontId="92" fillId="23" borderId="0" applyNumberFormat="0" applyBorder="0" applyAlignment="0" applyProtection="0"/>
    <xf numFmtId="0" fontId="92" fillId="24" borderId="0" applyNumberFormat="0" applyBorder="0" applyAlignment="0" applyProtection="0"/>
    <xf numFmtId="0" fontId="92" fillId="25" borderId="0" applyNumberFormat="0" applyBorder="0" applyAlignment="0" applyProtection="0"/>
    <xf numFmtId="0" fontId="92" fillId="26" borderId="0" applyNumberFormat="0" applyBorder="0" applyAlignment="0" applyProtection="0"/>
    <xf numFmtId="0" fontId="92" fillId="27" borderId="0" applyNumberFormat="0" applyBorder="0" applyAlignment="0" applyProtection="0"/>
    <xf numFmtId="0" fontId="92" fillId="28" borderId="0" applyNumberFormat="0" applyBorder="0" applyAlignment="0" applyProtection="0"/>
    <xf numFmtId="0" fontId="107" fillId="29" borderId="80" applyNumberFormat="0" applyAlignment="0" applyProtection="0"/>
    <xf numFmtId="0" fontId="106" fillId="30" borderId="81" applyNumberFormat="0" applyAlignment="0" applyProtection="0"/>
    <xf numFmtId="0" fontId="105" fillId="30" borderId="80" applyNumberFormat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104" fillId="0" borderId="78" applyNumberFormat="0" applyFill="0" applyAlignment="0" applyProtection="0"/>
    <xf numFmtId="0" fontId="103" fillId="0" borderId="86" applyNumberFormat="0" applyFill="0" applyAlignment="0" applyProtection="0"/>
    <xf numFmtId="0" fontId="102" fillId="0" borderId="79" applyNumberFormat="0" applyFill="0" applyAlignment="0" applyProtection="0"/>
    <xf numFmtId="0" fontId="102" fillId="0" borderId="0" applyNumberFormat="0" applyFill="0" applyBorder="0" applyAlignment="0" applyProtection="0"/>
    <xf numFmtId="0" fontId="93" fillId="0" borderId="85" applyNumberFormat="0" applyFill="0" applyAlignment="0" applyProtection="0"/>
    <xf numFmtId="0" fontId="94" fillId="31" borderId="83" applyNumberFormat="0" applyAlignment="0" applyProtection="0"/>
    <xf numFmtId="0" fontId="101" fillId="0" borderId="0" applyNumberFormat="0" applyFill="0" applyBorder="0" applyAlignment="0" applyProtection="0"/>
    <xf numFmtId="0" fontId="100" fillId="32" borderId="0" applyNumberFormat="0" applyBorder="0" applyAlignment="0" applyProtection="0"/>
    <xf numFmtId="0" fontId="99" fillId="33" borderId="0" applyNumberFormat="0" applyBorder="0" applyAlignment="0" applyProtection="0"/>
    <xf numFmtId="0" fontId="98" fillId="0" borderId="0" applyNumberFormat="0" applyFill="0" applyBorder="0" applyAlignment="0" applyProtection="0"/>
    <xf numFmtId="0" fontId="38" fillId="34" borderId="84" applyNumberFormat="0" applyFont="0" applyAlignment="0" applyProtection="0"/>
    <xf numFmtId="9" fontId="38" fillId="0" borderId="0" applyFont="0" applyFill="0" applyBorder="0" applyAlignment="0" applyProtection="0"/>
    <xf numFmtId="0" fontId="97" fillId="0" borderId="82" applyNumberFormat="0" applyFill="0" applyAlignment="0" applyProtection="0"/>
    <xf numFmtId="0" fontId="95" fillId="0" borderId="0" applyNumberFormat="0" applyFill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96" fillId="35" borderId="0" applyNumberFormat="0" applyBorder="0" applyAlignment="0" applyProtection="0"/>
    <xf numFmtId="0" fontId="38" fillId="0" borderId="0"/>
    <xf numFmtId="0" fontId="11" fillId="0" borderId="0"/>
    <xf numFmtId="0" fontId="10" fillId="0" borderId="0"/>
    <xf numFmtId="0" fontId="10" fillId="0" borderId="0"/>
    <xf numFmtId="0" fontId="9" fillId="0" borderId="0"/>
    <xf numFmtId="0" fontId="119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151">
    <xf numFmtId="0" fontId="0" fillId="0" borderId="0" xfId="0"/>
    <xf numFmtId="166" fontId="44" fillId="0" borderId="0" xfId="0" applyNumberFormat="1" applyFont="1" applyFill="1" applyBorder="1" applyAlignment="1">
      <alignment horizontal="center" vertical="center"/>
    </xf>
    <xf numFmtId="166" fontId="44" fillId="0" borderId="0" xfId="0" applyNumberFormat="1" applyFont="1" applyFill="1" applyBorder="1" applyAlignment="1">
      <alignment horizontal="center"/>
    </xf>
    <xf numFmtId="0" fontId="39" fillId="0" borderId="0" xfId="0" applyFont="1" applyFill="1" applyBorder="1"/>
    <xf numFmtId="0" fontId="44" fillId="0" borderId="0" xfId="0" applyFont="1" applyFill="1" applyBorder="1"/>
    <xf numFmtId="0" fontId="44" fillId="0" borderId="0" xfId="0" applyFont="1" applyFill="1"/>
    <xf numFmtId="167" fontId="39" fillId="0" borderId="0" xfId="0" applyNumberFormat="1" applyFont="1" applyFill="1"/>
    <xf numFmtId="0" fontId="47" fillId="0" borderId="0" xfId="0" applyFont="1" applyFill="1"/>
    <xf numFmtId="0" fontId="39" fillId="0" borderId="0" xfId="0" applyFont="1" applyFill="1" applyAlignment="1">
      <alignment vertical="center"/>
    </xf>
    <xf numFmtId="0" fontId="0" fillId="0" borderId="0" xfId="0" applyFill="1"/>
    <xf numFmtId="0" fontId="0" fillId="0" borderId="0" xfId="0" applyFill="1" applyBorder="1"/>
    <xf numFmtId="0" fontId="40" fillId="0" borderId="0" xfId="0" applyFont="1" applyFill="1" applyBorder="1" applyAlignment="1">
      <alignment horizontal="center"/>
    </xf>
    <xf numFmtId="0" fontId="63" fillId="0" borderId="0" xfId="0" applyFont="1" applyFill="1" applyBorder="1"/>
    <xf numFmtId="0" fontId="44" fillId="0" borderId="0" xfId="0" applyFont="1" applyFill="1" applyAlignment="1">
      <alignment wrapText="1"/>
    </xf>
    <xf numFmtId="0" fontId="61" fillId="0" borderId="0" xfId="0" applyFont="1" applyFill="1" applyBorder="1" applyAlignment="1">
      <alignment horizontal="center"/>
    </xf>
    <xf numFmtId="0" fontId="65" fillId="0" borderId="0" xfId="0" applyFont="1" applyFill="1" applyBorder="1" applyAlignment="1">
      <alignment horizontal="center" vertical="top" wrapText="1"/>
    </xf>
    <xf numFmtId="0" fontId="65" fillId="0" borderId="0" xfId="0" applyFont="1" applyFill="1" applyBorder="1" applyAlignment="1">
      <alignment horizontal="center" wrapText="1"/>
    </xf>
    <xf numFmtId="0" fontId="64" fillId="0" borderId="0" xfId="0" applyFont="1" applyFill="1" applyBorder="1" applyAlignment="1">
      <alignment wrapText="1"/>
    </xf>
    <xf numFmtId="0" fontId="40" fillId="0" borderId="0" xfId="0" applyFont="1" applyFill="1" applyBorder="1"/>
    <xf numFmtId="0" fontId="62" fillId="0" borderId="0" xfId="0" applyFont="1" applyFill="1" applyBorder="1" applyAlignment="1">
      <alignment vertical="top" wrapText="1"/>
    </xf>
    <xf numFmtId="2" fontId="39" fillId="0" borderId="0" xfId="0" applyNumberFormat="1" applyFont="1" applyFill="1"/>
    <xf numFmtId="1" fontId="39" fillId="0" borderId="0" xfId="0" applyNumberFormat="1" applyFont="1" applyFill="1"/>
    <xf numFmtId="49" fontId="39" fillId="0" borderId="0" xfId="0" applyNumberFormat="1" applyFont="1" applyFill="1" applyAlignment="1">
      <alignment horizont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 wrapText="1"/>
    </xf>
    <xf numFmtId="0" fontId="39" fillId="0" borderId="0" xfId="0" applyFont="1" applyFill="1" applyBorder="1" applyAlignment="1">
      <alignment vertical="center"/>
    </xf>
    <xf numFmtId="0" fontId="64" fillId="0" borderId="0" xfId="0" applyFont="1" applyFill="1" applyBorder="1"/>
    <xf numFmtId="3" fontId="39" fillId="0" borderId="0" xfId="0" applyNumberFormat="1" applyFont="1" applyFill="1"/>
    <xf numFmtId="167" fontId="40" fillId="0" borderId="0" xfId="0" applyNumberFormat="1" applyFont="1" applyFill="1" applyBorder="1" applyAlignment="1">
      <alignment horizontal="center"/>
    </xf>
    <xf numFmtId="0" fontId="40" fillId="0" borderId="0" xfId="0" applyFont="1" applyFill="1" applyBorder="1" applyAlignment="1"/>
    <xf numFmtId="0" fontId="64" fillId="0" borderId="0" xfId="0" applyFont="1" applyFill="1" applyBorder="1" applyAlignment="1">
      <alignment vertical="top" wrapText="1"/>
    </xf>
    <xf numFmtId="0" fontId="65" fillId="0" borderId="0" xfId="0" applyFont="1" applyFill="1" applyBorder="1" applyAlignment="1">
      <alignment vertical="top" wrapText="1"/>
    </xf>
    <xf numFmtId="0" fontId="66" fillId="0" borderId="0" xfId="0" applyFont="1" applyFill="1" applyBorder="1"/>
    <xf numFmtId="0" fontId="67" fillId="0" borderId="0" xfId="0" applyFont="1" applyFill="1" applyBorder="1" applyAlignment="1">
      <alignment horizontal="right"/>
    </xf>
    <xf numFmtId="0" fontId="68" fillId="0" borderId="0" xfId="0" applyFont="1" applyFill="1" applyBorder="1" applyAlignment="1">
      <alignment horizontal="justify"/>
    </xf>
    <xf numFmtId="0" fontId="63" fillId="0" borderId="0" xfId="0" applyFont="1" applyFill="1"/>
    <xf numFmtId="0" fontId="52" fillId="0" borderId="0" xfId="0" applyFont="1" applyFill="1" applyAlignment="1"/>
    <xf numFmtId="0" fontId="51" fillId="0" borderId="0" xfId="0" applyFont="1" applyFill="1" applyBorder="1" applyAlignment="1">
      <alignment horizontal="center"/>
    </xf>
    <xf numFmtId="2" fontId="48" fillId="0" borderId="0" xfId="0" applyNumberFormat="1" applyFont="1" applyFill="1" applyAlignment="1">
      <alignment horizontal="center"/>
    </xf>
    <xf numFmtId="3" fontId="44" fillId="0" borderId="0" xfId="0" applyNumberFormat="1" applyFont="1" applyFill="1" applyBorder="1" applyAlignment="1">
      <alignment horizontal="center"/>
    </xf>
    <xf numFmtId="0" fontId="88" fillId="0" borderId="0" xfId="0" applyFont="1" applyFill="1" applyBorder="1" applyAlignment="1">
      <alignment horizontal="center"/>
    </xf>
    <xf numFmtId="4" fontId="44" fillId="0" borderId="0" xfId="0" applyNumberFormat="1" applyFont="1" applyFill="1" applyBorder="1" applyAlignment="1">
      <alignment horizontal="center" vertical="center"/>
    </xf>
    <xf numFmtId="2" fontId="48" fillId="0" borderId="0" xfId="0" applyNumberFormat="1" applyFont="1" applyFill="1" applyAlignment="1"/>
    <xf numFmtId="0" fontId="44" fillId="0" borderId="0" xfId="0" applyFont="1" applyFill="1" applyBorder="1" applyAlignment="1">
      <alignment horizontal="center" vertical="center"/>
    </xf>
    <xf numFmtId="3" fontId="39" fillId="0" borderId="0" xfId="0" applyNumberFormat="1" applyFont="1" applyFill="1" applyBorder="1"/>
    <xf numFmtId="166" fontId="43" fillId="0" borderId="5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/>
    <xf numFmtId="0" fontId="63" fillId="0" borderId="0" xfId="0" applyFont="1" applyFill="1" applyBorder="1"/>
    <xf numFmtId="0" fontId="70" fillId="0" borderId="0" xfId="0" applyFont="1" applyFill="1" applyAlignment="1">
      <alignment horizontal="center"/>
    </xf>
    <xf numFmtId="0" fontId="63" fillId="0" borderId="0" xfId="0" applyFont="1" applyFill="1" applyBorder="1" applyAlignment="1">
      <alignment vertical="center"/>
    </xf>
    <xf numFmtId="1" fontId="85" fillId="0" borderId="0" xfId="0" applyNumberFormat="1" applyFont="1" applyFill="1"/>
    <xf numFmtId="0" fontId="85" fillId="0" borderId="0" xfId="0" applyFont="1" applyFill="1"/>
    <xf numFmtId="4" fontId="85" fillId="0" borderId="0" xfId="0" applyNumberFormat="1" applyFont="1" applyFill="1"/>
    <xf numFmtId="0" fontId="41" fillId="0" borderId="0" xfId="0" applyFont="1" applyFill="1" applyBorder="1" applyAlignment="1">
      <alignment horizontal="center" vertical="center" wrapText="1"/>
    </xf>
    <xf numFmtId="2" fontId="59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7" fontId="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167" fontId="39" fillId="0" borderId="0" xfId="0" applyNumberFormat="1" applyFont="1" applyFill="1" applyBorder="1"/>
    <xf numFmtId="0" fontId="39" fillId="0" borderId="0" xfId="0" applyFont="1" applyFill="1"/>
    <xf numFmtId="0" fontId="40" fillId="0" borderId="0" xfId="0" applyFont="1" applyFill="1" applyAlignment="1">
      <alignment horizontal="center"/>
    </xf>
    <xf numFmtId="0" fontId="63" fillId="0" borderId="0" xfId="0" applyFont="1" applyFill="1" applyBorder="1"/>
    <xf numFmtId="0" fontId="63" fillId="0" borderId="0" xfId="0" applyFont="1" applyFill="1" applyBorder="1" applyAlignment="1"/>
    <xf numFmtId="0" fontId="63" fillId="0" borderId="0" xfId="0" applyFont="1" applyFill="1" applyBorder="1" applyAlignment="1">
      <alignment vertical="top"/>
    </xf>
    <xf numFmtId="0" fontId="39" fillId="0" borderId="0" xfId="0" applyFont="1" applyFill="1" applyAlignment="1">
      <alignment horizontal="center" vertical="center"/>
    </xf>
    <xf numFmtId="0" fontId="54" fillId="0" borderId="0" xfId="0" applyFont="1" applyFill="1" applyBorder="1" applyAlignment="1">
      <alignment horizontal="left" vertical="justify" wrapText="1"/>
    </xf>
    <xf numFmtId="0" fontId="53" fillId="0" borderId="0" xfId="0" applyFont="1" applyFill="1" applyBorder="1" applyAlignment="1">
      <alignment horizontal="left" vertical="justify" wrapText="1"/>
    </xf>
    <xf numFmtId="0" fontId="44" fillId="0" borderId="0" xfId="0" applyNumberFormat="1" applyFont="1" applyFill="1" applyBorder="1" applyAlignment="1">
      <alignment horizontal="center" vertical="center"/>
    </xf>
    <xf numFmtId="0" fontId="40" fillId="0" borderId="9" xfId="0" applyFont="1" applyFill="1" applyBorder="1" applyAlignment="1">
      <alignment horizontal="left" wrapText="1"/>
    </xf>
    <xf numFmtId="0" fontId="39" fillId="0" borderId="0" xfId="0" applyNumberFormat="1" applyFont="1" applyFill="1" applyBorder="1" applyAlignment="1">
      <alignment horizontal="center" vertical="center"/>
    </xf>
    <xf numFmtId="0" fontId="51" fillId="0" borderId="0" xfId="0" applyFont="1" applyFill="1"/>
    <xf numFmtId="0" fontId="40" fillId="0" borderId="0" xfId="0" applyFont="1" applyFill="1" applyBorder="1" applyAlignment="1">
      <alignment horizontal="left" wrapText="1"/>
    </xf>
    <xf numFmtId="0" fontId="39" fillId="0" borderId="0" xfId="0" applyFont="1" applyFill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39" fillId="2" borderId="0" xfId="0" applyFont="1" applyFill="1" applyBorder="1"/>
    <xf numFmtId="0" fontId="61" fillId="0" borderId="0" xfId="0" applyFont="1" applyFill="1" applyBorder="1" applyAlignment="1">
      <alignment horizontal="left" vertical="center" wrapText="1"/>
    </xf>
    <xf numFmtId="0" fontId="70" fillId="0" borderId="0" xfId="0" applyFont="1" applyFill="1" applyBorder="1" applyAlignment="1"/>
    <xf numFmtId="167" fontId="40" fillId="0" borderId="0" xfId="0" applyNumberFormat="1" applyFont="1" applyFill="1" applyBorder="1"/>
    <xf numFmtId="166" fontId="44" fillId="2" borderId="2" xfId="0" applyNumberFormat="1" applyFont="1" applyFill="1" applyBorder="1" applyAlignment="1">
      <alignment horizontal="center" vertical="center"/>
    </xf>
    <xf numFmtId="0" fontId="43" fillId="2" borderId="1" xfId="0" applyFont="1" applyFill="1" applyBorder="1" applyAlignment="1">
      <alignment vertical="center" wrapText="1"/>
    </xf>
    <xf numFmtId="0" fontId="44" fillId="2" borderId="5" xfId="0" applyNumberFormat="1" applyFont="1" applyFill="1" applyBorder="1" applyAlignment="1">
      <alignment horizontal="center" vertical="center"/>
    </xf>
    <xf numFmtId="0" fontId="39" fillId="2" borderId="1" xfId="0" applyFont="1" applyFill="1" applyBorder="1" applyAlignment="1">
      <alignment vertical="center"/>
    </xf>
    <xf numFmtId="0" fontId="39" fillId="2" borderId="1" xfId="0" applyFont="1" applyFill="1" applyBorder="1"/>
    <xf numFmtId="0" fontId="44" fillId="2" borderId="3" xfId="0" applyFont="1" applyFill="1" applyBorder="1" applyAlignment="1">
      <alignment vertical="center"/>
    </xf>
    <xf numFmtId="0" fontId="44" fillId="2" borderId="4" xfId="0" applyFont="1" applyFill="1" applyBorder="1" applyAlignment="1">
      <alignment horizontal="center" vertical="center"/>
    </xf>
    <xf numFmtId="166" fontId="44" fillId="2" borderId="3" xfId="0" applyNumberFormat="1" applyFont="1" applyFill="1" applyBorder="1" applyAlignment="1">
      <alignment horizontal="center" vertical="center"/>
    </xf>
    <xf numFmtId="167" fontId="39" fillId="2" borderId="3" xfId="0" applyNumberFormat="1" applyFont="1" applyFill="1" applyBorder="1"/>
    <xf numFmtId="0" fontId="44" fillId="2" borderId="2" xfId="0" applyFont="1" applyFill="1" applyBorder="1" applyAlignment="1">
      <alignment vertical="center" wrapText="1"/>
    </xf>
    <xf numFmtId="0" fontId="44" fillId="2" borderId="30" xfId="0" applyFont="1" applyFill="1" applyBorder="1" applyAlignment="1">
      <alignment horizontal="center" vertical="center"/>
    </xf>
    <xf numFmtId="167" fontId="39" fillId="2" borderId="2" xfId="0" applyNumberFormat="1" applyFont="1" applyFill="1" applyBorder="1"/>
    <xf numFmtId="0" fontId="63" fillId="0" borderId="0" xfId="19" applyFont="1" applyFill="1"/>
    <xf numFmtId="0" fontId="63" fillId="5" borderId="0" xfId="19" applyFont="1" applyFill="1"/>
    <xf numFmtId="0" fontId="63" fillId="4" borderId="0" xfId="19" applyFont="1" applyFill="1"/>
    <xf numFmtId="0" fontId="73" fillId="4" borderId="0" xfId="19" applyFont="1" applyFill="1"/>
    <xf numFmtId="0" fontId="73" fillId="0" borderId="0" xfId="19" applyFont="1" applyFill="1"/>
    <xf numFmtId="167" fontId="85" fillId="0" borderId="0" xfId="0" applyNumberFormat="1" applyFont="1" applyFill="1"/>
    <xf numFmtId="0" fontId="39" fillId="0" borderId="1" xfId="0" applyFont="1" applyFill="1" applyBorder="1" applyAlignment="1">
      <alignment horizontal="center" vertical="center"/>
    </xf>
    <xf numFmtId="0" fontId="111" fillId="0" borderId="0" xfId="0" applyFont="1" applyFill="1" applyBorder="1"/>
    <xf numFmtId="167" fontId="113" fillId="0" borderId="0" xfId="0" applyNumberFormat="1" applyFont="1" applyFill="1"/>
    <xf numFmtId="167" fontId="112" fillId="0" borderId="0" xfId="0" applyNumberFormat="1" applyFont="1" applyFill="1"/>
    <xf numFmtId="0" fontId="63" fillId="2" borderId="0" xfId="0" applyFont="1" applyFill="1" applyBorder="1"/>
    <xf numFmtId="3" fontId="54" fillId="0" borderId="0" xfId="0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top" wrapText="1"/>
    </xf>
    <xf numFmtId="0" fontId="39" fillId="2" borderId="37" xfId="0" applyFont="1" applyFill="1" applyBorder="1"/>
    <xf numFmtId="167" fontId="39" fillId="2" borderId="38" xfId="0" applyNumberFormat="1" applyFont="1" applyFill="1" applyBorder="1"/>
    <xf numFmtId="167" fontId="39" fillId="2" borderId="39" xfId="0" applyNumberFormat="1" applyFont="1" applyFill="1" applyBorder="1"/>
    <xf numFmtId="167" fontId="39" fillId="0" borderId="0" xfId="0" applyNumberFormat="1" applyFont="1" applyFill="1" applyAlignment="1">
      <alignment horizontal="center" vertical="center"/>
    </xf>
    <xf numFmtId="0" fontId="61" fillId="0" borderId="0" xfId="0" applyFont="1" applyFill="1" applyBorder="1" applyAlignment="1">
      <alignment vertical="top" wrapText="1"/>
    </xf>
    <xf numFmtId="0" fontId="0" fillId="2" borderId="0" xfId="0" applyFill="1" applyBorder="1"/>
    <xf numFmtId="0" fontId="111" fillId="2" borderId="0" xfId="0" applyFont="1" applyFill="1" applyBorder="1"/>
    <xf numFmtId="166" fontId="53" fillId="0" borderId="14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top"/>
    </xf>
    <xf numFmtId="0" fontId="69" fillId="0" borderId="0" xfId="0" applyFont="1" applyFill="1" applyBorder="1" applyAlignment="1">
      <alignment vertical="center" wrapText="1"/>
    </xf>
    <xf numFmtId="167" fontId="61" fillId="0" borderId="0" xfId="0" applyNumberFormat="1" applyFont="1" applyFill="1" applyBorder="1" applyAlignment="1">
      <alignment vertical="center"/>
    </xf>
    <xf numFmtId="2" fontId="61" fillId="0" borderId="0" xfId="0" applyNumberFormat="1" applyFont="1" applyFill="1" applyBorder="1" applyAlignment="1">
      <alignment vertical="center"/>
    </xf>
    <xf numFmtId="4" fontId="61" fillId="0" borderId="0" xfId="0" applyNumberFormat="1" applyFont="1" applyFill="1" applyBorder="1" applyAlignment="1">
      <alignment vertical="center"/>
    </xf>
    <xf numFmtId="1" fontId="61" fillId="0" borderId="0" xfId="0" applyNumberFormat="1" applyFont="1" applyFill="1" applyBorder="1" applyAlignment="1">
      <alignment vertical="center"/>
    </xf>
    <xf numFmtId="0" fontId="71" fillId="0" borderId="0" xfId="0" applyFont="1" applyFill="1" applyBorder="1" applyAlignment="1">
      <alignment vertical="top" wrapText="1"/>
    </xf>
    <xf numFmtId="0" fontId="61" fillId="0" borderId="0" xfId="0" applyFont="1" applyFill="1" applyBorder="1" applyAlignment="1"/>
    <xf numFmtId="0" fontId="61" fillId="0" borderId="0" xfId="0" applyFont="1" applyFill="1" applyAlignment="1">
      <alignment horizontal="center"/>
    </xf>
    <xf numFmtId="0" fontId="60" fillId="0" borderId="0" xfId="0" applyFont="1" applyFill="1" applyBorder="1" applyAlignment="1">
      <alignment vertical="top" wrapText="1"/>
    </xf>
    <xf numFmtId="0" fontId="54" fillId="0" borderId="0" xfId="0" applyFont="1" applyFill="1" applyBorder="1" applyAlignment="1">
      <alignment horizontal="left" vertical="top" wrapText="1"/>
    </xf>
    <xf numFmtId="0" fontId="44" fillId="0" borderId="0" xfId="0" applyFont="1" applyFill="1" applyBorder="1" applyAlignment="1">
      <alignment horizontal="left" wrapText="1"/>
    </xf>
    <xf numFmtId="3" fontId="44" fillId="0" borderId="0" xfId="0" applyNumberFormat="1" applyFont="1" applyFill="1" applyBorder="1" applyAlignment="1">
      <alignment horizontal="center" vertical="center" wrapText="1"/>
    </xf>
    <xf numFmtId="0" fontId="52" fillId="0" borderId="47" xfId="0" applyNumberFormat="1" applyFont="1" applyFill="1" applyBorder="1" applyAlignment="1">
      <alignment horizontal="center" vertical="center"/>
    </xf>
    <xf numFmtId="3" fontId="53" fillId="0" borderId="22" xfId="0" applyNumberFormat="1" applyFont="1" applyFill="1" applyBorder="1" applyAlignment="1">
      <alignment horizontal="center" vertical="center"/>
    </xf>
    <xf numFmtId="166" fontId="53" fillId="0" borderId="22" xfId="0" applyNumberFormat="1" applyFont="1" applyFill="1" applyBorder="1" applyAlignment="1">
      <alignment horizontal="center" vertical="center"/>
    </xf>
    <xf numFmtId="0" fontId="52" fillId="0" borderId="42" xfId="0" applyNumberFormat="1" applyFont="1" applyFill="1" applyBorder="1" applyAlignment="1">
      <alignment horizontal="center" vertical="center"/>
    </xf>
    <xf numFmtId="3" fontId="53" fillId="0" borderId="14" xfId="0" applyNumberFormat="1" applyFont="1" applyFill="1" applyBorder="1" applyAlignment="1">
      <alignment horizontal="center" vertical="center"/>
    </xf>
    <xf numFmtId="0" fontId="86" fillId="0" borderId="44" xfId="0" applyNumberFormat="1" applyFont="1" applyFill="1" applyBorder="1" applyAlignment="1">
      <alignment horizontal="center" vertical="center"/>
    </xf>
    <xf numFmtId="3" fontId="53" fillId="0" borderId="66" xfId="0" applyNumberFormat="1" applyFont="1" applyFill="1" applyBorder="1" applyAlignment="1">
      <alignment horizontal="center" vertical="center"/>
    </xf>
    <xf numFmtId="3" fontId="53" fillId="0" borderId="2" xfId="0" applyNumberFormat="1" applyFont="1" applyFill="1" applyBorder="1" applyAlignment="1">
      <alignment horizontal="center" vertical="center"/>
    </xf>
    <xf numFmtId="166" fontId="53" fillId="0" borderId="2" xfId="0" applyNumberFormat="1" applyFont="1" applyFill="1" applyBorder="1" applyAlignment="1">
      <alignment horizontal="center" vertical="center"/>
    </xf>
    <xf numFmtId="3" fontId="39" fillId="0" borderId="0" xfId="0" applyNumberFormat="1" applyFont="1" applyFill="1" applyAlignment="1">
      <alignment vertical="center"/>
    </xf>
    <xf numFmtId="1" fontId="39" fillId="0" borderId="0" xfId="0" applyNumberFormat="1" applyFont="1" applyFill="1" applyBorder="1"/>
    <xf numFmtId="166" fontId="44" fillId="0" borderId="30" xfId="0" applyNumberFormat="1" applyFont="1" applyFill="1" applyBorder="1" applyAlignment="1">
      <alignment horizontal="center" vertical="center"/>
    </xf>
    <xf numFmtId="2" fontId="39" fillId="0" borderId="0" xfId="0" applyNumberFormat="1" applyFont="1" applyFill="1" applyAlignment="1">
      <alignment horizontal="left"/>
    </xf>
    <xf numFmtId="0" fontId="39" fillId="0" borderId="10" xfId="0" applyFont="1" applyFill="1" applyBorder="1" applyAlignment="1">
      <alignment horizontal="center" vertical="center"/>
    </xf>
    <xf numFmtId="166" fontId="44" fillId="0" borderId="9" xfId="0" applyNumberFormat="1" applyFont="1" applyFill="1" applyBorder="1" applyAlignment="1">
      <alignment horizontal="center" vertical="center"/>
    </xf>
    <xf numFmtId="0" fontId="61" fillId="0" borderId="0" xfId="0" applyNumberFormat="1" applyFont="1" applyFill="1" applyBorder="1" applyAlignment="1">
      <alignment horizontal="left" vertical="top" wrapText="1"/>
    </xf>
    <xf numFmtId="0" fontId="63" fillId="2" borderId="0" xfId="0" applyFont="1" applyFill="1" applyBorder="1" applyAlignment="1">
      <alignment horizontal="center"/>
    </xf>
    <xf numFmtId="167" fontId="84" fillId="0" borderId="0" xfId="0" applyNumberFormat="1" applyFont="1" applyFill="1"/>
    <xf numFmtId="0" fontId="45" fillId="0" borderId="0" xfId="0" applyFont="1" applyFill="1" applyBorder="1" applyAlignment="1">
      <alignment horizontal="center"/>
    </xf>
    <xf numFmtId="0" fontId="63" fillId="2" borderId="0" xfId="0" applyFont="1" applyFill="1" applyBorder="1" applyAlignment="1">
      <alignment horizontal="center"/>
    </xf>
    <xf numFmtId="166" fontId="44" fillId="0" borderId="3" xfId="0" applyNumberFormat="1" applyFont="1" applyFill="1" applyBorder="1" applyAlignment="1">
      <alignment horizontal="center" vertical="center"/>
    </xf>
    <xf numFmtId="166" fontId="44" fillId="0" borderId="2" xfId="0" applyNumberFormat="1" applyFont="1" applyFill="1" applyBorder="1" applyAlignment="1">
      <alignment horizontal="center" vertical="center"/>
    </xf>
    <xf numFmtId="0" fontId="39" fillId="0" borderId="58" xfId="0" applyFont="1" applyFill="1" applyBorder="1"/>
    <xf numFmtId="0" fontId="76" fillId="0" borderId="31" xfId="0" applyFont="1" applyFill="1" applyBorder="1" applyAlignment="1">
      <alignment horizontal="center" vertical="center" wrapText="1"/>
    </xf>
    <xf numFmtId="166" fontId="133" fillId="0" borderId="12" xfId="0" applyNumberFormat="1" applyFont="1" applyFill="1" applyBorder="1" applyAlignment="1">
      <alignment horizontal="center" vertical="center" wrapText="1"/>
    </xf>
    <xf numFmtId="166" fontId="133" fillId="0" borderId="13" xfId="0" applyNumberFormat="1" applyFont="1" applyFill="1" applyBorder="1" applyAlignment="1">
      <alignment horizontal="center" vertical="center" wrapText="1"/>
    </xf>
    <xf numFmtId="166" fontId="133" fillId="0" borderId="40" xfId="0" applyNumberFormat="1" applyFont="1" applyFill="1" applyBorder="1" applyAlignment="1">
      <alignment horizontal="center" vertical="center" wrapText="1"/>
    </xf>
    <xf numFmtId="166" fontId="133" fillId="0" borderId="14" xfId="0" applyNumberFormat="1" applyFont="1" applyFill="1" applyBorder="1" applyAlignment="1">
      <alignment horizontal="center" vertical="center" wrapText="1"/>
    </xf>
    <xf numFmtId="166" fontId="133" fillId="0" borderId="16" xfId="0" applyNumberFormat="1" applyFont="1" applyFill="1" applyBorder="1" applyAlignment="1">
      <alignment horizontal="center" vertical="center" wrapText="1"/>
    </xf>
    <xf numFmtId="166" fontId="133" fillId="0" borderId="42" xfId="0" applyNumberFormat="1" applyFont="1" applyFill="1" applyBorder="1" applyAlignment="1">
      <alignment horizontal="center" vertical="center" wrapText="1"/>
    </xf>
    <xf numFmtId="0" fontId="76" fillId="0" borderId="28" xfId="0" applyFont="1" applyFill="1" applyBorder="1" applyAlignment="1">
      <alignment horizontal="center" vertical="center" wrapText="1"/>
    </xf>
    <xf numFmtId="166" fontId="133" fillId="0" borderId="23" xfId="0" applyNumberFormat="1" applyFont="1" applyFill="1" applyBorder="1" applyAlignment="1">
      <alignment horizontal="center" vertical="center" wrapText="1"/>
    </xf>
    <xf numFmtId="166" fontId="133" fillId="0" borderId="48" xfId="0" applyNumberFormat="1" applyFont="1" applyFill="1" applyBorder="1" applyAlignment="1">
      <alignment horizontal="center" vertical="center" wrapText="1"/>
    </xf>
    <xf numFmtId="166" fontId="133" fillId="0" borderId="15" xfId="0" applyNumberFormat="1" applyFont="1" applyFill="1" applyBorder="1" applyAlignment="1">
      <alignment horizontal="center" vertical="center" wrapText="1"/>
    </xf>
    <xf numFmtId="166" fontId="133" fillId="0" borderId="22" xfId="0" applyNumberFormat="1" applyFont="1" applyFill="1" applyBorder="1" applyAlignment="1">
      <alignment horizontal="center" vertical="center" wrapText="1"/>
    </xf>
    <xf numFmtId="166" fontId="133" fillId="0" borderId="21" xfId="0" applyNumberFormat="1" applyFont="1" applyFill="1" applyBorder="1" applyAlignment="1">
      <alignment horizontal="center" vertical="center" wrapText="1"/>
    </xf>
    <xf numFmtId="166" fontId="133" fillId="0" borderId="47" xfId="0" applyNumberFormat="1" applyFont="1" applyFill="1" applyBorder="1" applyAlignment="1">
      <alignment horizontal="center" vertical="center" wrapText="1"/>
    </xf>
    <xf numFmtId="166" fontId="133" fillId="0" borderId="66" xfId="0" applyNumberFormat="1" applyFont="1" applyFill="1" applyBorder="1" applyAlignment="1">
      <alignment horizontal="center" vertical="center" wrapText="1"/>
    </xf>
    <xf numFmtId="166" fontId="76" fillId="0" borderId="26" xfId="0" applyNumberFormat="1" applyFont="1" applyFill="1" applyBorder="1" applyAlignment="1">
      <alignment horizontal="center" vertical="center" wrapText="1"/>
    </xf>
    <xf numFmtId="166" fontId="76" fillId="0" borderId="31" xfId="0" applyNumberFormat="1" applyFont="1" applyFill="1" applyBorder="1" applyAlignment="1">
      <alignment horizontal="center" vertical="center" wrapText="1"/>
    </xf>
    <xf numFmtId="0" fontId="55" fillId="0" borderId="66" xfId="0" applyFont="1" applyFill="1" applyBorder="1" applyAlignment="1">
      <alignment horizontal="center" vertical="center"/>
    </xf>
    <xf numFmtId="3" fontId="44" fillId="0" borderId="0" xfId="0" applyNumberFormat="1" applyFont="1" applyFill="1" applyBorder="1" applyAlignment="1">
      <alignment horizontal="center" vertical="center"/>
    </xf>
    <xf numFmtId="0" fontId="75" fillId="0" borderId="0" xfId="0" applyFont="1" applyFill="1" applyAlignment="1"/>
    <xf numFmtId="0" fontId="50" fillId="0" borderId="0" xfId="0" applyFont="1" applyFill="1" applyAlignment="1"/>
    <xf numFmtId="0" fontId="72" fillId="0" borderId="0" xfId="0" applyFont="1" applyFill="1"/>
    <xf numFmtId="0" fontId="43" fillId="0" borderId="0" xfId="0" applyFont="1" applyFill="1" applyBorder="1"/>
    <xf numFmtId="167" fontId="39" fillId="0" borderId="0" xfId="0" applyNumberFormat="1" applyFont="1" applyFill="1" applyAlignment="1">
      <alignment horizontal="left"/>
    </xf>
    <xf numFmtId="0" fontId="43" fillId="0" borderId="0" xfId="0" applyFont="1" applyFill="1" applyBorder="1" applyAlignment="1">
      <alignment horizontal="left"/>
    </xf>
    <xf numFmtId="166" fontId="40" fillId="0" borderId="0" xfId="0" applyNumberFormat="1" applyFont="1" applyFill="1" applyBorder="1"/>
    <xf numFmtId="166" fontId="45" fillId="0" borderId="0" xfId="0" applyNumberFormat="1" applyFont="1" applyFill="1" applyBorder="1" applyAlignment="1">
      <alignment horizontal="center"/>
    </xf>
    <xf numFmtId="0" fontId="78" fillId="0" borderId="0" xfId="10" applyFont="1" applyFill="1"/>
    <xf numFmtId="0" fontId="78" fillId="0" borderId="0" xfId="7" applyFont="1" applyFill="1"/>
    <xf numFmtId="167" fontId="78" fillId="0" borderId="0" xfId="10" applyNumberFormat="1" applyFont="1" applyFill="1" applyBorder="1"/>
    <xf numFmtId="0" fontId="61" fillId="0" borderId="0" xfId="0" applyFont="1" applyFill="1" applyAlignment="1">
      <alignment horizontal="left"/>
    </xf>
    <xf numFmtId="0" fontId="78" fillId="0" borderId="0" xfId="11" applyFont="1" applyFill="1"/>
    <xf numFmtId="0" fontId="78" fillId="0" borderId="0" xfId="12" applyFont="1" applyFill="1"/>
    <xf numFmtId="0" fontId="78" fillId="0" borderId="0" xfId="13" applyFont="1" applyFill="1"/>
    <xf numFmtId="0" fontId="61" fillId="0" borderId="0" xfId="0" applyFont="1" applyFill="1" applyBorder="1" applyAlignment="1">
      <alignment horizontal="left" wrapText="1"/>
    </xf>
    <xf numFmtId="0" fontId="81" fillId="0" borderId="0" xfId="3" applyFont="1" applyFill="1" applyBorder="1" applyAlignment="1">
      <alignment horizontal="right" wrapText="1"/>
    </xf>
    <xf numFmtId="0" fontId="79" fillId="0" borderId="0" xfId="2" applyFont="1" applyFill="1" applyBorder="1" applyAlignment="1">
      <alignment horizontal="right" wrapText="1"/>
    </xf>
    <xf numFmtId="0" fontId="77" fillId="0" borderId="0" xfId="14" applyFill="1"/>
    <xf numFmtId="0" fontId="77" fillId="0" borderId="0" xfId="15" applyFill="1"/>
    <xf numFmtId="167" fontId="83" fillId="0" borderId="0" xfId="17" applyNumberFormat="1" applyFont="1" applyFill="1" applyBorder="1" applyAlignment="1">
      <alignment horizontal="center" wrapText="1"/>
    </xf>
    <xf numFmtId="0" fontId="81" fillId="0" borderId="0" xfId="4" applyFont="1" applyFill="1" applyBorder="1" applyAlignment="1">
      <alignment horizontal="right" wrapText="1"/>
    </xf>
    <xf numFmtId="0" fontId="78" fillId="0" borderId="0" xfId="16" applyFont="1" applyFill="1"/>
    <xf numFmtId="0" fontId="78" fillId="0" borderId="0" xfId="8" applyFont="1" applyFill="1"/>
    <xf numFmtId="0" fontId="61" fillId="0" borderId="0" xfId="17" applyFont="1" applyFill="1" applyBorder="1" applyAlignment="1">
      <alignment horizontal="left" wrapText="1"/>
    </xf>
    <xf numFmtId="0" fontId="78" fillId="0" borderId="0" xfId="9" applyFont="1" applyFill="1"/>
    <xf numFmtId="167" fontId="61" fillId="0" borderId="0" xfId="0" applyNumberFormat="1" applyFont="1" applyFill="1" applyBorder="1" applyAlignment="1">
      <alignment horizontal="center" vertical="center" wrapText="1"/>
    </xf>
    <xf numFmtId="0" fontId="82" fillId="0" borderId="0" xfId="5" applyFont="1" applyFill="1" applyBorder="1" applyAlignment="1">
      <alignment horizontal="right" wrapText="1"/>
    </xf>
    <xf numFmtId="0" fontId="80" fillId="0" borderId="0" xfId="8" applyFont="1" applyFill="1"/>
    <xf numFmtId="0" fontId="41" fillId="0" borderId="0" xfId="0" applyFont="1" applyFill="1" applyBorder="1"/>
    <xf numFmtId="0" fontId="80" fillId="0" borderId="0" xfId="10" applyFont="1" applyFill="1"/>
    <xf numFmtId="0" fontId="80" fillId="0" borderId="0" xfId="9" applyFont="1" applyFill="1"/>
    <xf numFmtId="0" fontId="41" fillId="0" borderId="0" xfId="0" applyFont="1" applyFill="1"/>
    <xf numFmtId="0" fontId="42" fillId="0" borderId="0" xfId="0" applyFont="1" applyFill="1" applyBorder="1" applyAlignment="1">
      <alignment vertical="center"/>
    </xf>
    <xf numFmtId="2" fontId="59" fillId="0" borderId="0" xfId="0" applyNumberFormat="1" applyFont="1" applyFill="1" applyBorder="1" applyAlignment="1">
      <alignment vertical="center"/>
    </xf>
    <xf numFmtId="0" fontId="39" fillId="2" borderId="0" xfId="0" applyFont="1" applyFill="1"/>
    <xf numFmtId="0" fontId="76" fillId="0" borderId="56" xfId="0" applyFont="1" applyFill="1" applyBorder="1" applyAlignment="1">
      <alignment horizontal="center" vertical="center" wrapText="1"/>
    </xf>
    <xf numFmtId="0" fontId="76" fillId="0" borderId="35" xfId="0" applyFont="1" applyFill="1" applyBorder="1" applyAlignment="1">
      <alignment horizontal="center" vertical="center" wrapText="1"/>
    </xf>
    <xf numFmtId="0" fontId="76" fillId="0" borderId="54" xfId="0" applyFont="1" applyFill="1" applyBorder="1" applyAlignment="1">
      <alignment horizontal="center" vertical="center" wrapText="1"/>
    </xf>
    <xf numFmtId="0" fontId="69" fillId="2" borderId="0" xfId="0" applyFont="1" applyFill="1" applyBorder="1" applyAlignment="1">
      <alignment vertical="center"/>
    </xf>
    <xf numFmtId="0" fontId="69" fillId="2" borderId="0" xfId="0" applyFont="1" applyFill="1" applyBorder="1" applyAlignment="1">
      <alignment vertical="center" wrapText="1"/>
    </xf>
    <xf numFmtId="167" fontId="61" fillId="2" borderId="0" xfId="0" applyNumberFormat="1" applyFont="1" applyFill="1" applyBorder="1" applyAlignment="1">
      <alignment vertical="center"/>
    </xf>
    <xf numFmtId="2" fontId="61" fillId="2" borderId="0" xfId="0" applyNumberFormat="1" applyFont="1" applyFill="1" applyBorder="1" applyAlignment="1">
      <alignment vertical="center"/>
    </xf>
    <xf numFmtId="4" fontId="61" fillId="2" borderId="0" xfId="0" applyNumberFormat="1" applyFont="1" applyFill="1" applyBorder="1" applyAlignment="1">
      <alignment vertical="center"/>
    </xf>
    <xf numFmtId="1" fontId="61" fillId="2" borderId="0" xfId="0" applyNumberFormat="1" applyFont="1" applyFill="1" applyBorder="1" applyAlignment="1">
      <alignment vertical="center"/>
    </xf>
    <xf numFmtId="0" fontId="61" fillId="2" borderId="0" xfId="0" applyFont="1" applyFill="1" applyBorder="1" applyAlignment="1">
      <alignment vertical="top" wrapText="1"/>
    </xf>
    <xf numFmtId="0" fontId="61" fillId="0" borderId="0" xfId="0" applyFont="1" applyFill="1" applyBorder="1" applyAlignment="1">
      <alignment horizontal="left" vertical="top" wrapText="1"/>
    </xf>
    <xf numFmtId="0" fontId="44" fillId="2" borderId="1" xfId="0" applyFont="1" applyFill="1" applyBorder="1" applyAlignment="1">
      <alignment horizontal="left" vertical="center" wrapText="1"/>
    </xf>
    <xf numFmtId="0" fontId="44" fillId="2" borderId="2" xfId="0" applyFont="1" applyFill="1" applyBorder="1" applyAlignment="1">
      <alignment horizontal="left" vertical="center" wrapText="1"/>
    </xf>
    <xf numFmtId="166" fontId="44" fillId="2" borderId="54" xfId="0" applyNumberFormat="1" applyFont="1" applyFill="1" applyBorder="1" applyAlignment="1">
      <alignment horizontal="center" vertical="center"/>
    </xf>
    <xf numFmtId="0" fontId="63" fillId="2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0" fontId="61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/>
    <xf numFmtId="0" fontId="39" fillId="0" borderId="0" xfId="0" applyFont="1" applyFill="1" applyBorder="1" applyAlignment="1">
      <alignment horizontal="center" vertical="center"/>
    </xf>
    <xf numFmtId="3" fontId="44" fillId="2" borderId="0" xfId="0" applyNumberFormat="1" applyFont="1" applyFill="1" applyBorder="1" applyAlignment="1">
      <alignment horizontal="center" vertical="center"/>
    </xf>
    <xf numFmtId="2" fontId="43" fillId="2" borderId="49" xfId="0" applyNumberFormat="1" applyFont="1" applyFill="1" applyBorder="1" applyAlignment="1">
      <alignment horizontal="center" vertical="top"/>
    </xf>
    <xf numFmtId="49" fontId="43" fillId="2" borderId="49" xfId="0" applyNumberFormat="1" applyFont="1" applyFill="1" applyBorder="1" applyAlignment="1">
      <alignment horizontal="center" vertical="center" wrapText="1"/>
    </xf>
    <xf numFmtId="3" fontId="43" fillId="2" borderId="10" xfId="0" applyNumberFormat="1" applyFont="1" applyFill="1" applyBorder="1" applyAlignment="1">
      <alignment horizontal="center" vertical="center"/>
    </xf>
    <xf numFmtId="3" fontId="54" fillId="2" borderId="0" xfId="0" applyNumberFormat="1" applyFont="1" applyFill="1" applyBorder="1" applyAlignment="1">
      <alignment horizontal="center" vertical="center" wrapText="1"/>
    </xf>
    <xf numFmtId="0" fontId="43" fillId="4" borderId="31" xfId="0" applyFont="1" applyFill="1" applyBorder="1" applyAlignment="1">
      <alignment horizontal="center" vertical="center"/>
    </xf>
    <xf numFmtId="0" fontId="43" fillId="4" borderId="54" xfId="0" applyFont="1" applyFill="1" applyBorder="1" applyAlignment="1">
      <alignment horizontal="center" vertical="center"/>
    </xf>
    <xf numFmtId="0" fontId="44" fillId="4" borderId="54" xfId="0" applyNumberFormat="1" applyFont="1" applyFill="1" applyBorder="1" applyAlignment="1">
      <alignment horizontal="center" vertical="center"/>
    </xf>
    <xf numFmtId="0" fontId="44" fillId="4" borderId="3" xfId="0" applyFont="1" applyFill="1" applyBorder="1" applyAlignment="1">
      <alignment horizontal="left"/>
    </xf>
    <xf numFmtId="0" fontId="44" fillId="4" borderId="0" xfId="0" applyNumberFormat="1" applyFont="1" applyFill="1" applyBorder="1" applyAlignment="1">
      <alignment horizontal="center" vertical="center"/>
    </xf>
    <xf numFmtId="0" fontId="44" fillId="4" borderId="2" xfId="0" applyFont="1" applyFill="1" applyBorder="1" applyAlignment="1">
      <alignment horizontal="left"/>
    </xf>
    <xf numFmtId="0" fontId="44" fillId="4" borderId="5" xfId="0" applyFont="1" applyFill="1" applyBorder="1" applyAlignment="1">
      <alignment horizontal="left" vertical="center" wrapText="1"/>
    </xf>
    <xf numFmtId="0" fontId="44" fillId="4" borderId="4" xfId="0" applyNumberFormat="1" applyFont="1" applyFill="1" applyBorder="1" applyAlignment="1">
      <alignment horizontal="center" vertical="center" wrapText="1"/>
    </xf>
    <xf numFmtId="0" fontId="44" fillId="4" borderId="4" xfId="0" applyFont="1" applyFill="1" applyBorder="1" applyAlignment="1">
      <alignment horizontal="left" vertical="center" wrapText="1"/>
    </xf>
    <xf numFmtId="0" fontId="44" fillId="4" borderId="30" xfId="0" applyFont="1" applyFill="1" applyBorder="1" applyAlignment="1">
      <alignment horizontal="left" vertical="center" wrapText="1"/>
    </xf>
    <xf numFmtId="0" fontId="44" fillId="4" borderId="30" xfId="0" applyNumberFormat="1" applyFont="1" applyFill="1" applyBorder="1" applyAlignment="1">
      <alignment horizontal="center" vertical="center" wrapText="1"/>
    </xf>
    <xf numFmtId="0" fontId="44" fillId="4" borderId="54" xfId="0" applyFont="1" applyFill="1" applyBorder="1" applyAlignment="1">
      <alignment horizontal="left" vertical="center"/>
    </xf>
    <xf numFmtId="0" fontId="44" fillId="4" borderId="54" xfId="0" applyFont="1" applyFill="1" applyBorder="1" applyAlignment="1">
      <alignment horizontal="left" wrapText="1"/>
    </xf>
    <xf numFmtId="0" fontId="44" fillId="4" borderId="54" xfId="0" applyFont="1" applyFill="1" applyBorder="1" applyAlignment="1">
      <alignment horizontal="left" vertical="center" wrapText="1"/>
    </xf>
    <xf numFmtId="0" fontId="43" fillId="0" borderId="1" xfId="0" applyFont="1" applyFill="1" applyBorder="1" applyAlignment="1">
      <alignment horizontal="center"/>
    </xf>
    <xf numFmtId="49" fontId="44" fillId="0" borderId="14" xfId="0" applyNumberFormat="1" applyFont="1" applyFill="1" applyBorder="1" applyAlignment="1">
      <alignment horizontal="center" vertical="center"/>
    </xf>
    <xf numFmtId="0" fontId="43" fillId="0" borderId="54" xfId="0" applyFont="1" applyFill="1" applyBorder="1" applyAlignment="1">
      <alignment vertical="center"/>
    </xf>
    <xf numFmtId="0" fontId="43" fillId="0" borderId="31" xfId="0" applyFont="1" applyFill="1" applyBorder="1" applyAlignment="1">
      <alignment horizontal="center" vertical="center" wrapText="1"/>
    </xf>
    <xf numFmtId="0" fontId="63" fillId="2" borderId="0" xfId="0" applyFont="1" applyFill="1" applyBorder="1" applyAlignment="1">
      <alignment horizontal="center"/>
    </xf>
    <xf numFmtId="0" fontId="55" fillId="0" borderId="14" xfId="0" applyFont="1" applyFill="1" applyBorder="1" applyAlignment="1">
      <alignment horizontal="center" vertical="center"/>
    </xf>
    <xf numFmtId="0" fontId="55" fillId="0" borderId="28" xfId="0" applyFont="1" applyFill="1" applyBorder="1" applyAlignment="1">
      <alignment horizontal="center" vertical="center"/>
    </xf>
    <xf numFmtId="0" fontId="55" fillId="0" borderId="65" xfId="0" applyFont="1" applyFill="1" applyBorder="1" applyAlignment="1">
      <alignment horizontal="center" vertical="center"/>
    </xf>
    <xf numFmtId="0" fontId="44" fillId="0" borderId="3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wrapText="1"/>
    </xf>
    <xf numFmtId="0" fontId="55" fillId="0" borderId="59" xfId="0" applyFont="1" applyFill="1" applyBorder="1" applyAlignment="1">
      <alignment horizontal="center" wrapText="1"/>
    </xf>
    <xf numFmtId="0" fontId="55" fillId="0" borderId="57" xfId="0" applyFont="1" applyFill="1" applyBorder="1" applyAlignment="1">
      <alignment horizontal="center" wrapText="1"/>
    </xf>
    <xf numFmtId="167" fontId="55" fillId="0" borderId="59" xfId="0" applyNumberFormat="1" applyFont="1" applyFill="1" applyBorder="1" applyAlignment="1">
      <alignment horizontal="center" wrapText="1"/>
    </xf>
    <xf numFmtId="167" fontId="55" fillId="0" borderId="57" xfId="0" applyNumberFormat="1" applyFont="1" applyFill="1" applyBorder="1" applyAlignment="1">
      <alignment horizontal="center" wrapText="1"/>
    </xf>
    <xf numFmtId="0" fontId="55" fillId="0" borderId="17" xfId="0" applyFont="1" applyFill="1" applyBorder="1" applyAlignment="1">
      <alignment horizontal="center" wrapText="1"/>
    </xf>
    <xf numFmtId="0" fontId="55" fillId="0" borderId="58" xfId="0" applyFont="1" applyFill="1" applyBorder="1" applyAlignment="1">
      <alignment horizontal="center" wrapText="1"/>
    </xf>
    <xf numFmtId="0" fontId="55" fillId="0" borderId="18" xfId="0" applyFont="1" applyFill="1" applyBorder="1" applyAlignment="1">
      <alignment horizontal="center" wrapText="1"/>
    </xf>
    <xf numFmtId="167" fontId="55" fillId="0" borderId="58" xfId="0" applyNumberFormat="1" applyFont="1" applyFill="1" applyBorder="1" applyAlignment="1">
      <alignment horizontal="center" wrapText="1"/>
    </xf>
    <xf numFmtId="167" fontId="55" fillId="0" borderId="18" xfId="0" applyNumberFormat="1" applyFont="1" applyFill="1" applyBorder="1" applyAlignment="1">
      <alignment horizontal="center" wrapText="1"/>
    </xf>
    <xf numFmtId="2" fontId="55" fillId="0" borderId="18" xfId="0" applyNumberFormat="1" applyFont="1" applyFill="1" applyBorder="1" applyAlignment="1">
      <alignment horizontal="center" wrapText="1"/>
    </xf>
    <xf numFmtId="0" fontId="55" fillId="0" borderId="35" xfId="0" applyFont="1" applyFill="1" applyBorder="1" applyAlignment="1">
      <alignment horizontal="center" vertical="top" wrapText="1"/>
    </xf>
    <xf numFmtId="0" fontId="55" fillId="0" borderId="45" xfId="0" applyFont="1" applyFill="1" applyBorder="1" applyAlignment="1">
      <alignment horizontal="center" wrapText="1"/>
    </xf>
    <xf numFmtId="167" fontId="55" fillId="0" borderId="61" xfId="0" applyNumberFormat="1" applyFont="1" applyFill="1" applyBorder="1" applyAlignment="1">
      <alignment horizontal="center" wrapText="1"/>
    </xf>
    <xf numFmtId="2" fontId="55" fillId="0" borderId="36" xfId="0" applyNumberFormat="1" applyFont="1" applyFill="1" applyBorder="1" applyAlignment="1">
      <alignment horizontal="center" wrapText="1"/>
    </xf>
    <xf numFmtId="167" fontId="55" fillId="0" borderId="36" xfId="0" applyNumberFormat="1" applyFont="1" applyFill="1" applyBorder="1" applyAlignment="1">
      <alignment horizontal="center" wrapText="1"/>
    </xf>
    <xf numFmtId="49" fontId="55" fillId="0" borderId="12" xfId="0" applyNumberFormat="1" applyFont="1" applyFill="1" applyBorder="1" applyAlignment="1">
      <alignment horizontal="center" vertical="top" wrapText="1"/>
    </xf>
    <xf numFmtId="2" fontId="55" fillId="0" borderId="57" xfId="0" applyNumberFormat="1" applyFont="1" applyFill="1" applyBorder="1" applyAlignment="1">
      <alignment horizontal="center" wrapText="1"/>
    </xf>
    <xf numFmtId="167" fontId="55" fillId="0" borderId="11" xfId="0" applyNumberFormat="1" applyFont="1" applyFill="1" applyBorder="1" applyAlignment="1">
      <alignment horizontal="center" wrapText="1"/>
    </xf>
    <xf numFmtId="49" fontId="55" fillId="0" borderId="23" xfId="0" applyNumberFormat="1" applyFont="1" applyFill="1" applyBorder="1" applyAlignment="1">
      <alignment horizontal="center" vertical="top" wrapText="1"/>
    </xf>
    <xf numFmtId="167" fontId="55" fillId="0" borderId="45" xfId="0" applyNumberFormat="1" applyFont="1" applyFill="1" applyBorder="1" applyAlignment="1">
      <alignment horizontal="center" wrapText="1"/>
    </xf>
    <xf numFmtId="0" fontId="55" fillId="0" borderId="23" xfId="0" applyFont="1" applyFill="1" applyBorder="1" applyAlignment="1">
      <alignment horizontal="center" vertical="top" wrapText="1"/>
    </xf>
    <xf numFmtId="0" fontId="55" fillId="0" borderId="14" xfId="0" applyFont="1" applyFill="1" applyBorder="1" applyAlignment="1">
      <alignment horizontal="center" vertical="top" wrapText="1"/>
    </xf>
    <xf numFmtId="167" fontId="55" fillId="0" borderId="17" xfId="0" applyNumberFormat="1" applyFont="1" applyFill="1" applyBorder="1" applyAlignment="1">
      <alignment horizontal="center" wrapText="1"/>
    </xf>
    <xf numFmtId="49" fontId="55" fillId="0" borderId="56" xfId="0" applyNumberFormat="1" applyFont="1" applyFill="1" applyBorder="1" applyAlignment="1">
      <alignment horizontal="center" vertical="top" wrapText="1"/>
    </xf>
    <xf numFmtId="167" fontId="55" fillId="0" borderId="60" xfId="0" applyNumberFormat="1" applyFont="1" applyFill="1" applyBorder="1" applyAlignment="1">
      <alignment horizontal="center" wrapText="1"/>
    </xf>
    <xf numFmtId="167" fontId="55" fillId="0" borderId="52" xfId="0" applyNumberFormat="1" applyFont="1" applyFill="1" applyBorder="1" applyAlignment="1">
      <alignment horizontal="center" wrapText="1"/>
    </xf>
    <xf numFmtId="2" fontId="55" fillId="0" borderId="11" xfId="0" applyNumberFormat="1" applyFont="1" applyFill="1" applyBorder="1" applyAlignment="1">
      <alignment horizontal="center" wrapText="1"/>
    </xf>
    <xf numFmtId="49" fontId="55" fillId="0" borderId="28" xfId="0" applyNumberFormat="1" applyFont="1" applyFill="1" applyBorder="1" applyAlignment="1">
      <alignment horizontal="center" vertical="top" wrapText="1"/>
    </xf>
    <xf numFmtId="167" fontId="55" fillId="0" borderId="19" xfId="0" applyNumberFormat="1" applyFont="1" applyFill="1" applyBorder="1" applyAlignment="1">
      <alignment horizontal="center" wrapText="1"/>
    </xf>
    <xf numFmtId="167" fontId="55" fillId="0" borderId="20" xfId="0" applyNumberFormat="1" applyFont="1" applyFill="1" applyBorder="1" applyAlignment="1">
      <alignment horizontal="center" wrapText="1"/>
    </xf>
    <xf numFmtId="49" fontId="55" fillId="0" borderId="35" xfId="0" applyNumberFormat="1" applyFont="1" applyFill="1" applyBorder="1" applyAlignment="1">
      <alignment horizontal="center" vertical="top" wrapText="1"/>
    </xf>
    <xf numFmtId="167" fontId="55" fillId="0" borderId="62" xfId="0" applyNumberFormat="1" applyFont="1" applyFill="1" applyBorder="1" applyAlignment="1">
      <alignment horizontal="center" wrapText="1"/>
    </xf>
    <xf numFmtId="2" fontId="55" fillId="0" borderId="61" xfId="0" applyNumberFormat="1" applyFont="1" applyFill="1" applyBorder="1" applyAlignment="1">
      <alignment horizontal="center" wrapText="1"/>
    </xf>
    <xf numFmtId="167" fontId="55" fillId="0" borderId="25" xfId="0" applyNumberFormat="1" applyFont="1" applyFill="1" applyBorder="1" applyAlignment="1">
      <alignment horizontal="center" wrapText="1"/>
    </xf>
    <xf numFmtId="2" fontId="55" fillId="0" borderId="45" xfId="0" applyNumberFormat="1" applyFont="1" applyFill="1" applyBorder="1" applyAlignment="1">
      <alignment horizontal="center" wrapText="1"/>
    </xf>
    <xf numFmtId="2" fontId="55" fillId="0" borderId="58" xfId="0" applyNumberFormat="1" applyFont="1" applyFill="1" applyBorder="1" applyAlignment="1">
      <alignment horizontal="center" wrapText="1"/>
    </xf>
    <xf numFmtId="2" fontId="55" fillId="0" borderId="17" xfId="0" applyNumberFormat="1" applyFont="1" applyFill="1" applyBorder="1" applyAlignment="1">
      <alignment horizontal="center" wrapText="1"/>
    </xf>
    <xf numFmtId="49" fontId="55" fillId="0" borderId="14" xfId="0" applyNumberFormat="1" applyFont="1" applyFill="1" applyBorder="1" applyAlignment="1">
      <alignment horizontal="center" vertical="top" wrapText="1"/>
    </xf>
    <xf numFmtId="49" fontId="55" fillId="0" borderId="66" xfId="0" applyNumberFormat="1" applyFont="1" applyFill="1" applyBorder="1" applyAlignment="1">
      <alignment horizontal="center" vertical="top" wrapText="1"/>
    </xf>
    <xf numFmtId="167" fontId="55" fillId="0" borderId="43" xfId="0" applyNumberFormat="1" applyFont="1" applyFill="1" applyBorder="1" applyAlignment="1">
      <alignment horizontal="center" wrapText="1"/>
    </xf>
    <xf numFmtId="167" fontId="55" fillId="0" borderId="64" xfId="0" applyNumberFormat="1" applyFont="1" applyFill="1" applyBorder="1" applyAlignment="1">
      <alignment horizontal="center" wrapText="1"/>
    </xf>
    <xf numFmtId="167" fontId="55" fillId="0" borderId="67" xfId="0" applyNumberFormat="1" applyFont="1" applyFill="1" applyBorder="1" applyAlignment="1">
      <alignment horizontal="center" wrapText="1"/>
    </xf>
    <xf numFmtId="167" fontId="55" fillId="0" borderId="68" xfId="0" applyNumberFormat="1" applyFont="1" applyFill="1" applyBorder="1" applyAlignment="1">
      <alignment horizontal="center" wrapText="1"/>
    </xf>
    <xf numFmtId="167" fontId="55" fillId="0" borderId="11" xfId="0" applyNumberFormat="1" applyFont="1" applyFill="1" applyBorder="1" applyAlignment="1">
      <alignment horizontal="center" vertical="center" wrapText="1"/>
    </xf>
    <xf numFmtId="167" fontId="55" fillId="0" borderId="59" xfId="0" applyNumberFormat="1" applyFont="1" applyFill="1" applyBorder="1" applyAlignment="1">
      <alignment horizontal="center" vertical="center" wrapText="1"/>
    </xf>
    <xf numFmtId="167" fontId="55" fillId="0" borderId="57" xfId="0" applyNumberFormat="1" applyFont="1" applyFill="1" applyBorder="1" applyAlignment="1">
      <alignment horizontal="center" vertical="center" wrapText="1"/>
    </xf>
    <xf numFmtId="167" fontId="55" fillId="0" borderId="60" xfId="0" applyNumberFormat="1" applyFont="1" applyFill="1" applyBorder="1" applyAlignment="1">
      <alignment horizontal="center" vertical="center" wrapText="1"/>
    </xf>
    <xf numFmtId="167" fontId="55" fillId="0" borderId="52" xfId="0" applyNumberFormat="1" applyFont="1" applyFill="1" applyBorder="1" applyAlignment="1">
      <alignment horizontal="center" vertical="center" wrapText="1"/>
    </xf>
    <xf numFmtId="167" fontId="55" fillId="0" borderId="18" xfId="0" applyNumberFormat="1" applyFont="1" applyFill="1" applyBorder="1" applyAlignment="1">
      <alignment horizontal="center" vertical="center" wrapText="1"/>
    </xf>
    <xf numFmtId="167" fontId="55" fillId="0" borderId="20" xfId="0" applyNumberFormat="1" applyFont="1" applyFill="1" applyBorder="1" applyAlignment="1">
      <alignment horizontal="center" vertical="center" wrapText="1"/>
    </xf>
    <xf numFmtId="167" fontId="55" fillId="0" borderId="17" xfId="0" applyNumberFormat="1" applyFont="1" applyFill="1" applyBorder="1" applyAlignment="1">
      <alignment horizontal="center" vertical="center" wrapText="1"/>
    </xf>
    <xf numFmtId="49" fontId="55" fillId="0" borderId="28" xfId="0" applyNumberFormat="1" applyFont="1" applyFill="1" applyBorder="1" applyAlignment="1">
      <alignment horizontal="center" vertical="center" wrapText="1"/>
    </xf>
    <xf numFmtId="167" fontId="55" fillId="0" borderId="58" xfId="0" applyNumberFormat="1" applyFont="1" applyFill="1" applyBorder="1" applyAlignment="1">
      <alignment horizontal="center" vertical="center" wrapText="1"/>
    </xf>
    <xf numFmtId="167" fontId="55" fillId="0" borderId="19" xfId="0" applyNumberFormat="1" applyFont="1" applyFill="1" applyBorder="1" applyAlignment="1">
      <alignment horizontal="center" vertical="center" wrapText="1"/>
    </xf>
    <xf numFmtId="49" fontId="55" fillId="0" borderId="35" xfId="0" applyNumberFormat="1" applyFont="1" applyFill="1" applyBorder="1" applyAlignment="1">
      <alignment horizontal="center" vertical="center" wrapText="1"/>
    </xf>
    <xf numFmtId="167" fontId="55" fillId="0" borderId="45" xfId="0" applyNumberFormat="1" applyFont="1" applyFill="1" applyBorder="1" applyAlignment="1">
      <alignment horizontal="center" vertical="center" wrapText="1"/>
    </xf>
    <xf numFmtId="167" fontId="55" fillId="0" borderId="61" xfId="0" applyNumberFormat="1" applyFont="1" applyFill="1" applyBorder="1" applyAlignment="1">
      <alignment horizontal="center" vertical="center" wrapText="1"/>
    </xf>
    <xf numFmtId="167" fontId="55" fillId="0" borderId="36" xfId="0" applyNumberFormat="1" applyFont="1" applyFill="1" applyBorder="1" applyAlignment="1">
      <alignment horizontal="center" vertical="center" wrapText="1"/>
    </xf>
    <xf numFmtId="167" fontId="55" fillId="0" borderId="62" xfId="0" applyNumberFormat="1" applyFont="1" applyFill="1" applyBorder="1" applyAlignment="1">
      <alignment horizontal="center" vertical="center" wrapText="1"/>
    </xf>
    <xf numFmtId="167" fontId="55" fillId="0" borderId="25" xfId="0" applyNumberFormat="1" applyFont="1" applyFill="1" applyBorder="1" applyAlignment="1">
      <alignment horizontal="center" vertical="center" wrapText="1"/>
    </xf>
    <xf numFmtId="49" fontId="55" fillId="0" borderId="66" xfId="0" applyNumberFormat="1" applyFont="1" applyFill="1" applyBorder="1" applyAlignment="1">
      <alignment horizontal="center" vertical="center" wrapText="1"/>
    </xf>
    <xf numFmtId="166" fontId="55" fillId="0" borderId="43" xfId="0" applyNumberFormat="1" applyFont="1" applyFill="1" applyBorder="1" applyAlignment="1">
      <alignment horizontal="center" vertical="center" wrapText="1"/>
    </xf>
    <xf numFmtId="167" fontId="55" fillId="0" borderId="64" xfId="0" applyNumberFormat="1" applyFont="1" applyFill="1" applyBorder="1" applyAlignment="1">
      <alignment horizontal="center" vertical="center" wrapText="1"/>
    </xf>
    <xf numFmtId="167" fontId="55" fillId="0" borderId="67" xfId="0" applyNumberFormat="1" applyFont="1" applyFill="1" applyBorder="1" applyAlignment="1">
      <alignment horizontal="center" vertical="center" wrapText="1"/>
    </xf>
    <xf numFmtId="49" fontId="55" fillId="0" borderId="12" xfId="0" applyNumberFormat="1" applyFont="1" applyFill="1" applyBorder="1" applyAlignment="1">
      <alignment horizontal="center" vertical="center" wrapText="1"/>
    </xf>
    <xf numFmtId="166" fontId="55" fillId="0" borderId="11" xfId="0" applyNumberFormat="1" applyFont="1" applyFill="1" applyBorder="1" applyAlignment="1">
      <alignment horizontal="center" vertical="center" wrapText="1"/>
    </xf>
    <xf numFmtId="49" fontId="55" fillId="0" borderId="14" xfId="0" applyNumberFormat="1" applyFont="1" applyFill="1" applyBorder="1" applyAlignment="1">
      <alignment horizontal="center" vertical="center" wrapText="1"/>
    </xf>
    <xf numFmtId="166" fontId="55" fillId="0" borderId="17" xfId="0" applyNumberFormat="1" applyFont="1" applyFill="1" applyBorder="1" applyAlignment="1">
      <alignment horizontal="center" vertical="center" wrapText="1"/>
    </xf>
    <xf numFmtId="49" fontId="55" fillId="0" borderId="23" xfId="0" applyNumberFormat="1" applyFont="1" applyFill="1" applyBorder="1" applyAlignment="1">
      <alignment horizontal="center" vertical="center" wrapText="1"/>
    </xf>
    <xf numFmtId="166" fontId="55" fillId="0" borderId="45" xfId="0" applyNumberFormat="1" applyFont="1" applyFill="1" applyBorder="1" applyAlignment="1">
      <alignment horizontal="center" vertical="center" wrapText="1"/>
    </xf>
    <xf numFmtId="49" fontId="55" fillId="0" borderId="3" xfId="0" applyNumberFormat="1" applyFont="1" applyFill="1" applyBorder="1" applyAlignment="1">
      <alignment horizontal="center" vertical="center" wrapText="1"/>
    </xf>
    <xf numFmtId="166" fontId="55" fillId="0" borderId="77" xfId="0" applyNumberFormat="1" applyFont="1" applyFill="1" applyBorder="1" applyAlignment="1">
      <alignment horizontal="center" vertical="center" wrapText="1"/>
    </xf>
    <xf numFmtId="167" fontId="55" fillId="0" borderId="7" xfId="0" applyNumberFormat="1" applyFont="1" applyFill="1" applyBorder="1" applyAlignment="1">
      <alignment horizontal="center" vertical="center" wrapText="1"/>
    </xf>
    <xf numFmtId="167" fontId="55" fillId="0" borderId="46" xfId="0" applyNumberFormat="1" applyFont="1" applyFill="1" applyBorder="1" applyAlignment="1">
      <alignment horizontal="center" vertical="center" wrapText="1"/>
    </xf>
    <xf numFmtId="49" fontId="55" fillId="0" borderId="1" xfId="0" applyNumberFormat="1" applyFont="1" applyFill="1" applyBorder="1" applyAlignment="1">
      <alignment horizontal="center" vertical="center" wrapText="1"/>
    </xf>
    <xf numFmtId="166" fontId="55" fillId="0" borderId="70" xfId="0" applyNumberFormat="1" applyFont="1" applyFill="1" applyBorder="1" applyAlignment="1">
      <alignment horizontal="center" vertical="center" wrapText="1"/>
    </xf>
    <xf numFmtId="167" fontId="55" fillId="0" borderId="75" xfId="0" applyNumberFormat="1" applyFont="1" applyFill="1" applyBorder="1" applyAlignment="1">
      <alignment horizontal="center" vertical="center" wrapText="1"/>
    </xf>
    <xf numFmtId="167" fontId="55" fillId="0" borderId="71" xfId="0" applyNumberFormat="1" applyFont="1" applyFill="1" applyBorder="1" applyAlignment="1">
      <alignment horizontal="center" vertical="center" wrapText="1"/>
    </xf>
    <xf numFmtId="49" fontId="55" fillId="0" borderId="3" xfId="19" applyNumberFormat="1" applyFont="1" applyFill="1" applyBorder="1" applyAlignment="1">
      <alignment horizontal="center" vertical="center" wrapText="1"/>
    </xf>
    <xf numFmtId="166" fontId="55" fillId="0" borderId="77" xfId="19" applyNumberFormat="1" applyFont="1" applyFill="1" applyBorder="1" applyAlignment="1">
      <alignment horizontal="center" vertical="center" wrapText="1"/>
    </xf>
    <xf numFmtId="167" fontId="55" fillId="0" borderId="7" xfId="19" applyNumberFormat="1" applyFont="1" applyFill="1" applyBorder="1" applyAlignment="1">
      <alignment horizontal="center" vertical="center" wrapText="1"/>
    </xf>
    <xf numFmtId="167" fontId="55" fillId="0" borderId="46" xfId="19" applyNumberFormat="1" applyFont="1" applyFill="1" applyBorder="1" applyAlignment="1">
      <alignment horizontal="center" vertical="center" wrapText="1"/>
    </xf>
    <xf numFmtId="49" fontId="55" fillId="0" borderId="14" xfId="19" applyNumberFormat="1" applyFont="1" applyFill="1" applyBorder="1" applyAlignment="1">
      <alignment horizontal="center" vertical="center" wrapText="1"/>
    </xf>
    <xf numFmtId="166" fontId="55" fillId="0" borderId="17" xfId="19" applyNumberFormat="1" applyFont="1" applyFill="1" applyBorder="1" applyAlignment="1">
      <alignment horizontal="center" vertical="center" wrapText="1"/>
    </xf>
    <xf numFmtId="167" fontId="55" fillId="0" borderId="58" xfId="19" applyNumberFormat="1" applyFont="1" applyFill="1" applyBorder="1" applyAlignment="1">
      <alignment horizontal="center" vertical="center" wrapText="1"/>
    </xf>
    <xf numFmtId="167" fontId="55" fillId="0" borderId="18" xfId="19" applyNumberFormat="1" applyFont="1" applyFill="1" applyBorder="1" applyAlignment="1">
      <alignment horizontal="center" vertical="center" wrapText="1"/>
    </xf>
    <xf numFmtId="49" fontId="55" fillId="0" borderId="2" xfId="19" applyNumberFormat="1" applyFont="1" applyFill="1" applyBorder="1" applyAlignment="1">
      <alignment horizontal="center" vertical="center" wrapText="1"/>
    </xf>
    <xf numFmtId="166" fontId="55" fillId="0" borderId="24" xfId="19" applyNumberFormat="1" applyFont="1" applyFill="1" applyBorder="1" applyAlignment="1">
      <alignment horizontal="center" vertical="center" wrapText="1"/>
    </xf>
    <xf numFmtId="167" fontId="55" fillId="0" borderId="76" xfId="19" applyNumberFormat="1" applyFont="1" applyFill="1" applyBorder="1" applyAlignment="1">
      <alignment horizontal="center" vertical="center" wrapText="1"/>
    </xf>
    <xf numFmtId="167" fontId="55" fillId="0" borderId="29" xfId="19" applyNumberFormat="1" applyFont="1" applyFill="1" applyBorder="1" applyAlignment="1">
      <alignment horizontal="center" vertical="center" wrapText="1"/>
    </xf>
    <xf numFmtId="49" fontId="55" fillId="0" borderId="31" xfId="0" applyNumberFormat="1" applyFont="1" applyFill="1" applyBorder="1" applyAlignment="1">
      <alignment horizontal="center" vertical="center" wrapText="1"/>
    </xf>
    <xf numFmtId="166" fontId="55" fillId="0" borderId="26" xfId="0" applyNumberFormat="1" applyFont="1" applyFill="1" applyBorder="1" applyAlignment="1">
      <alignment horizontal="center" vertical="center" wrapText="1"/>
    </xf>
    <xf numFmtId="167" fontId="55" fillId="0" borderId="63" xfId="0" applyNumberFormat="1" applyFont="1" applyFill="1" applyBorder="1" applyAlignment="1">
      <alignment horizontal="center" vertical="center" wrapText="1"/>
    </xf>
    <xf numFmtId="167" fontId="55" fillId="0" borderId="27" xfId="0" applyNumberFormat="1" applyFont="1" applyFill="1" applyBorder="1" applyAlignment="1">
      <alignment horizontal="center" vertical="center" wrapText="1"/>
    </xf>
    <xf numFmtId="49" fontId="55" fillId="0" borderId="54" xfId="0" applyNumberFormat="1" applyFont="1" applyFill="1" applyBorder="1" applyAlignment="1">
      <alignment horizontal="center" vertical="center" wrapText="1"/>
    </xf>
    <xf numFmtId="166" fontId="55" fillId="0" borderId="72" xfId="0" applyNumberFormat="1" applyFont="1" applyFill="1" applyBorder="1" applyAlignment="1">
      <alignment horizontal="center" vertical="center" wrapText="1"/>
    </xf>
    <xf numFmtId="0" fontId="52" fillId="0" borderId="31" xfId="0" applyFont="1" applyFill="1" applyBorder="1" applyAlignment="1">
      <alignment horizontal="center" wrapText="1"/>
    </xf>
    <xf numFmtId="0" fontId="39" fillId="0" borderId="5" xfId="0" applyFont="1" applyFill="1" applyBorder="1"/>
    <xf numFmtId="0" fontId="61" fillId="0" borderId="14" xfId="0" applyFont="1" applyFill="1" applyBorder="1" applyAlignment="1">
      <alignment horizontal="left" wrapText="1"/>
    </xf>
    <xf numFmtId="0" fontId="62" fillId="0" borderId="14" xfId="0" applyFont="1" applyFill="1" applyBorder="1" applyAlignment="1">
      <alignment horizontal="left" wrapText="1"/>
    </xf>
    <xf numFmtId="0" fontId="61" fillId="0" borderId="66" xfId="0" applyFont="1" applyFill="1" applyBorder="1" applyAlignment="1">
      <alignment horizontal="left" wrapText="1"/>
    </xf>
    <xf numFmtId="3" fontId="135" fillId="0" borderId="0" xfId="0" applyNumberFormat="1" applyFont="1" applyFill="1" applyBorder="1" applyAlignment="1">
      <alignment horizontal="center"/>
    </xf>
    <xf numFmtId="0" fontId="51" fillId="0" borderId="0" xfId="0" applyFont="1" applyFill="1" applyBorder="1"/>
    <xf numFmtId="0" fontId="43" fillId="0" borderId="2" xfId="0" applyFont="1" applyFill="1" applyBorder="1" applyAlignment="1">
      <alignment horizontal="left"/>
    </xf>
    <xf numFmtId="0" fontId="43" fillId="0" borderId="31" xfId="0" applyFont="1" applyFill="1" applyBorder="1" applyAlignment="1">
      <alignment horizontal="left"/>
    </xf>
    <xf numFmtId="0" fontId="44" fillId="0" borderId="31" xfId="0" applyNumberFormat="1" applyFont="1" applyFill="1" applyBorder="1" applyAlignment="1">
      <alignment horizontal="center" vertical="center"/>
    </xf>
    <xf numFmtId="0" fontId="43" fillId="0" borderId="1" xfId="0" applyFont="1" applyFill="1" applyBorder="1"/>
    <xf numFmtId="0" fontId="44" fillId="0" borderId="2" xfId="0" applyFont="1" applyFill="1" applyBorder="1" applyAlignment="1">
      <alignment horizontal="left"/>
    </xf>
    <xf numFmtId="0" fontId="43" fillId="0" borderId="2" xfId="0" applyFont="1" applyFill="1" applyBorder="1"/>
    <xf numFmtId="0" fontId="43" fillId="0" borderId="31" xfId="0" applyFont="1" applyFill="1" applyBorder="1"/>
    <xf numFmtId="2" fontId="43" fillId="0" borderId="31" xfId="0" applyNumberFormat="1" applyFont="1" applyFill="1" applyBorder="1" applyAlignment="1">
      <alignment horizontal="center" vertical="center" wrapText="1"/>
    </xf>
    <xf numFmtId="0" fontId="43" fillId="0" borderId="5" xfId="0" applyFont="1" applyFill="1" applyBorder="1" applyAlignment="1">
      <alignment vertical="center" wrapText="1"/>
    </xf>
    <xf numFmtId="0" fontId="44" fillId="0" borderId="5" xfId="0" applyNumberFormat="1" applyFont="1" applyFill="1" applyBorder="1" applyAlignment="1">
      <alignment horizontal="center" vertical="center" wrapText="1"/>
    </xf>
    <xf numFmtId="0" fontId="54" fillId="0" borderId="30" xfId="0" applyFont="1" applyFill="1" applyBorder="1" applyAlignment="1">
      <alignment vertical="center"/>
    </xf>
    <xf numFmtId="0" fontId="44" fillId="0" borderId="30" xfId="0" applyNumberFormat="1" applyFont="1" applyFill="1" applyBorder="1" applyAlignment="1">
      <alignment horizontal="center" vertical="center"/>
    </xf>
    <xf numFmtId="0" fontId="44" fillId="0" borderId="54" xfId="0" applyNumberFormat="1" applyFont="1" applyFill="1" applyBorder="1" applyAlignment="1">
      <alignment horizontal="center" vertical="center"/>
    </xf>
    <xf numFmtId="0" fontId="43" fillId="0" borderId="54" xfId="0" applyFont="1" applyFill="1" applyBorder="1" applyAlignment="1">
      <alignment horizontal="left" vertical="center" wrapText="1"/>
    </xf>
    <xf numFmtId="0" fontId="43" fillId="0" borderId="54" xfId="0" applyFont="1" applyFill="1" applyBorder="1" applyAlignment="1">
      <alignment vertical="center" wrapText="1"/>
    </xf>
    <xf numFmtId="0" fontId="44" fillId="0" borderId="35" xfId="0" applyFont="1" applyFill="1" applyBorder="1"/>
    <xf numFmtId="167" fontId="40" fillId="0" borderId="58" xfId="0" applyNumberFormat="1" applyFont="1" applyFill="1" applyBorder="1" applyAlignment="1">
      <alignment horizontal="center"/>
    </xf>
    <xf numFmtId="0" fontId="44" fillId="0" borderId="4" xfId="0" applyFont="1" applyFill="1" applyBorder="1" applyAlignment="1">
      <alignment horizontal="center" vertical="center"/>
    </xf>
    <xf numFmtId="166" fontId="55" fillId="0" borderId="11" xfId="0" applyNumberFormat="1" applyFont="1" applyFill="1" applyBorder="1" applyAlignment="1">
      <alignment horizontal="center" vertical="center"/>
    </xf>
    <xf numFmtId="166" fontId="55" fillId="0" borderId="59" xfId="0" applyNumberFormat="1" applyFont="1" applyFill="1" applyBorder="1" applyAlignment="1">
      <alignment horizontal="center" vertical="center"/>
    </xf>
    <xf numFmtId="166" fontId="55" fillId="0" borderId="52" xfId="0" applyNumberFormat="1" applyFont="1" applyFill="1" applyBorder="1" applyAlignment="1">
      <alignment horizontal="center" vertical="center"/>
    </xf>
    <xf numFmtId="4" fontId="55" fillId="0" borderId="17" xfId="0" applyNumberFormat="1" applyFont="1" applyFill="1" applyBorder="1" applyAlignment="1">
      <alignment horizontal="center"/>
    </xf>
    <xf numFmtId="4" fontId="55" fillId="0" borderId="58" xfId="0" applyNumberFormat="1" applyFont="1" applyFill="1" applyBorder="1" applyAlignment="1">
      <alignment horizontal="center"/>
    </xf>
    <xf numFmtId="4" fontId="55" fillId="0" borderId="20" xfId="0" applyNumberFormat="1" applyFont="1" applyFill="1" applyBorder="1" applyAlignment="1">
      <alignment horizontal="center"/>
    </xf>
    <xf numFmtId="166" fontId="55" fillId="0" borderId="43" xfId="0" applyNumberFormat="1" applyFont="1" applyFill="1" applyBorder="1" applyAlignment="1">
      <alignment horizontal="center" vertical="center"/>
    </xf>
    <xf numFmtId="166" fontId="55" fillId="0" borderId="64" xfId="0" applyNumberFormat="1" applyFont="1" applyFill="1" applyBorder="1" applyAlignment="1">
      <alignment horizontal="center" vertical="center"/>
    </xf>
    <xf numFmtId="166" fontId="55" fillId="0" borderId="73" xfId="0" applyNumberFormat="1" applyFont="1" applyFill="1" applyBorder="1" applyAlignment="1">
      <alignment horizontal="center" vertical="center"/>
    </xf>
    <xf numFmtId="167" fontId="55" fillId="0" borderId="43" xfId="0" applyNumberFormat="1" applyFont="1" applyFill="1" applyBorder="1" applyAlignment="1">
      <alignment horizontal="center"/>
    </xf>
    <xf numFmtId="167" fontId="55" fillId="0" borderId="64" xfId="0" applyNumberFormat="1" applyFont="1" applyFill="1" applyBorder="1" applyAlignment="1">
      <alignment horizontal="center"/>
    </xf>
    <xf numFmtId="167" fontId="55" fillId="0" borderId="73" xfId="0" applyNumberFormat="1" applyFont="1" applyFill="1" applyBorder="1" applyAlignment="1">
      <alignment horizontal="center"/>
    </xf>
    <xf numFmtId="166" fontId="55" fillId="0" borderId="17" xfId="0" applyNumberFormat="1" applyFont="1" applyFill="1" applyBorder="1" applyAlignment="1">
      <alignment horizontal="center" vertical="center"/>
    </xf>
    <xf numFmtId="166" fontId="55" fillId="0" borderId="58" xfId="0" applyNumberFormat="1" applyFont="1" applyFill="1" applyBorder="1" applyAlignment="1">
      <alignment horizontal="center" vertical="center"/>
    </xf>
    <xf numFmtId="166" fontId="55" fillId="0" borderId="43" xfId="0" applyNumberFormat="1" applyFont="1" applyFill="1" applyBorder="1" applyAlignment="1">
      <alignment horizontal="center"/>
    </xf>
    <xf numFmtId="166" fontId="55" fillId="0" borderId="64" xfId="0" applyNumberFormat="1" applyFont="1" applyFill="1" applyBorder="1" applyAlignment="1">
      <alignment horizontal="center"/>
    </xf>
    <xf numFmtId="166" fontId="55" fillId="0" borderId="20" xfId="0" applyNumberFormat="1" applyFont="1" applyFill="1" applyBorder="1" applyAlignment="1">
      <alignment horizontal="center" vertical="center"/>
    </xf>
    <xf numFmtId="166" fontId="55" fillId="0" borderId="73" xfId="0" applyNumberFormat="1" applyFont="1" applyFill="1" applyBorder="1" applyAlignment="1">
      <alignment horizontal="center"/>
    </xf>
    <xf numFmtId="4" fontId="55" fillId="0" borderId="11" xfId="0" applyNumberFormat="1" applyFont="1" applyFill="1" applyBorder="1" applyAlignment="1">
      <alignment horizontal="center"/>
    </xf>
    <xf numFmtId="4" fontId="55" fillId="0" borderId="59" xfId="0" applyNumberFormat="1" applyFont="1" applyFill="1" applyBorder="1" applyAlignment="1">
      <alignment horizontal="center"/>
    </xf>
    <xf numFmtId="4" fontId="55" fillId="0" borderId="52" xfId="0" applyNumberFormat="1" applyFont="1" applyFill="1" applyBorder="1" applyAlignment="1">
      <alignment horizontal="center"/>
    </xf>
    <xf numFmtId="167" fontId="55" fillId="0" borderId="73" xfId="0" applyNumberFormat="1" applyFont="1" applyFill="1" applyBorder="1" applyAlignment="1">
      <alignment horizontal="center" vertical="center"/>
    </xf>
    <xf numFmtId="0" fontId="60" fillId="0" borderId="54" xfId="0" applyFont="1" applyFill="1" applyBorder="1" applyAlignment="1">
      <alignment horizontal="center" vertical="center" wrapText="1"/>
    </xf>
    <xf numFmtId="0" fontId="60" fillId="0" borderId="54" xfId="0" applyFont="1" applyFill="1" applyBorder="1" applyAlignment="1">
      <alignment horizontal="center" vertical="center"/>
    </xf>
    <xf numFmtId="1" fontId="60" fillId="0" borderId="54" xfId="0" applyNumberFormat="1" applyFont="1" applyFill="1" applyBorder="1" applyAlignment="1">
      <alignment horizontal="center" vertical="center"/>
    </xf>
    <xf numFmtId="0" fontId="60" fillId="0" borderId="31" xfId="0" applyFont="1" applyFill="1" applyBorder="1" applyAlignment="1">
      <alignment horizontal="center" vertical="center" wrapText="1"/>
    </xf>
    <xf numFmtId="0" fontId="44" fillId="0" borderId="30" xfId="0" applyFont="1" applyFill="1" applyBorder="1" applyAlignment="1">
      <alignment horizontal="center" vertical="center"/>
    </xf>
    <xf numFmtId="2" fontId="42" fillId="0" borderId="0" xfId="0" applyNumberFormat="1" applyFont="1" applyFill="1" applyAlignment="1">
      <alignment horizontal="center"/>
    </xf>
    <xf numFmtId="3" fontId="44" fillId="0" borderId="4" xfId="0" applyNumberFormat="1" applyFont="1" applyFill="1" applyBorder="1" applyAlignment="1">
      <alignment horizontal="center" vertical="center"/>
    </xf>
    <xf numFmtId="0" fontId="43" fillId="0" borderId="4" xfId="0" applyFont="1" applyFill="1" applyBorder="1" applyAlignment="1">
      <alignment horizontal="left" vertical="center"/>
    </xf>
    <xf numFmtId="0" fontId="44" fillId="0" borderId="3" xfId="0" applyFont="1" applyFill="1" applyBorder="1" applyAlignment="1">
      <alignment horizontal="left" vertical="center"/>
    </xf>
    <xf numFmtId="0" fontId="44" fillId="0" borderId="3" xfId="0" applyNumberFormat="1" applyFont="1" applyFill="1" applyBorder="1" applyAlignment="1">
      <alignment horizontal="center" vertical="center"/>
    </xf>
    <xf numFmtId="0" fontId="44" fillId="0" borderId="2" xfId="0" applyFont="1" applyFill="1" applyBorder="1"/>
    <xf numFmtId="0" fontId="44" fillId="0" borderId="39" xfId="0" applyNumberFormat="1" applyFont="1" applyFill="1" applyBorder="1" applyAlignment="1">
      <alignment horizontal="center" vertical="center"/>
    </xf>
    <xf numFmtId="0" fontId="44" fillId="0" borderId="3" xfId="0" applyFont="1" applyFill="1" applyBorder="1" applyAlignment="1">
      <alignment horizontal="left"/>
    </xf>
    <xf numFmtId="0" fontId="43" fillId="0" borderId="5" xfId="0" applyFont="1" applyFill="1" applyBorder="1"/>
    <xf numFmtId="0" fontId="44" fillId="0" borderId="30" xfId="0" applyFont="1" applyFill="1" applyBorder="1" applyAlignment="1">
      <alignment horizontal="left"/>
    </xf>
    <xf numFmtId="3" fontId="44" fillId="0" borderId="3" xfId="0" applyNumberFormat="1" applyFont="1" applyFill="1" applyBorder="1" applyAlignment="1">
      <alignment horizontal="center" vertical="center"/>
    </xf>
    <xf numFmtId="173" fontId="134" fillId="0" borderId="0" xfId="0" applyNumberFormat="1" applyFont="1" applyFill="1"/>
    <xf numFmtId="0" fontId="53" fillId="0" borderId="40" xfId="0" applyNumberFormat="1" applyFont="1" applyFill="1" applyBorder="1" applyAlignment="1">
      <alignment horizontal="center" vertical="center"/>
    </xf>
    <xf numFmtId="0" fontId="44" fillId="0" borderId="47" xfId="0" applyNumberFormat="1" applyFont="1" applyFill="1" applyBorder="1" applyAlignment="1">
      <alignment horizontal="center" vertical="center"/>
    </xf>
    <xf numFmtId="0" fontId="58" fillId="0" borderId="42" xfId="0" applyNumberFormat="1" applyFont="1" applyFill="1" applyBorder="1" applyAlignment="1">
      <alignment horizontal="center" vertical="center"/>
    </xf>
    <xf numFmtId="0" fontId="58" fillId="0" borderId="48" xfId="0" applyNumberFormat="1" applyFont="1" applyFill="1" applyBorder="1" applyAlignment="1">
      <alignment horizontal="center" vertical="center"/>
    </xf>
    <xf numFmtId="3" fontId="44" fillId="0" borderId="44" xfId="0" applyNumberFormat="1" applyFont="1" applyFill="1" applyBorder="1" applyAlignment="1">
      <alignment horizontal="center" vertical="center"/>
    </xf>
    <xf numFmtId="0" fontId="44" fillId="0" borderId="14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/>
    </xf>
    <xf numFmtId="0" fontId="43" fillId="0" borderId="12" xfId="0" applyFont="1" applyFill="1" applyBorder="1" applyAlignment="1">
      <alignment horizontal="center" vertical="center"/>
    </xf>
    <xf numFmtId="0" fontId="44" fillId="0" borderId="12" xfId="0" applyNumberFormat="1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left" vertical="center"/>
    </xf>
    <xf numFmtId="0" fontId="44" fillId="0" borderId="20" xfId="0" applyFont="1" applyFill="1" applyBorder="1" applyAlignment="1">
      <alignment horizontal="left"/>
    </xf>
    <xf numFmtId="0" fontId="44" fillId="0" borderId="14" xfId="0" applyFont="1" applyFill="1" applyBorder="1"/>
    <xf numFmtId="49" fontId="44" fillId="0" borderId="66" xfId="0" applyNumberFormat="1" applyFont="1" applyFill="1" applyBorder="1" applyAlignment="1">
      <alignment horizontal="center" vertical="center"/>
    </xf>
    <xf numFmtId="0" fontId="44" fillId="0" borderId="66" xfId="0" applyNumberFormat="1" applyFont="1" applyFill="1" applyBorder="1" applyAlignment="1">
      <alignment horizontal="center" vertical="center"/>
    </xf>
    <xf numFmtId="3" fontId="54" fillId="0" borderId="56" xfId="0" applyNumberFormat="1" applyFont="1" applyFill="1" applyBorder="1" applyAlignment="1">
      <alignment horizontal="center" vertical="center" wrapText="1"/>
    </xf>
    <xf numFmtId="3" fontId="54" fillId="0" borderId="28" xfId="0" applyNumberFormat="1" applyFont="1" applyFill="1" applyBorder="1" applyAlignment="1">
      <alignment horizontal="center" vertical="center" wrapText="1"/>
    </xf>
    <xf numFmtId="3" fontId="54" fillId="0" borderId="65" xfId="0" applyNumberFormat="1" applyFont="1" applyFill="1" applyBorder="1" applyAlignment="1">
      <alignment horizontal="center" vertical="center"/>
    </xf>
    <xf numFmtId="0" fontId="43" fillId="0" borderId="54" xfId="0" applyFont="1" applyFill="1" applyBorder="1" applyAlignment="1">
      <alignment horizontal="center" vertical="center" wrapText="1"/>
    </xf>
    <xf numFmtId="0" fontId="61" fillId="0" borderId="0" xfId="0" applyNumberFormat="1" applyFont="1" applyFill="1" applyBorder="1" applyAlignment="1">
      <alignment horizontal="left" vertical="top" wrapText="1"/>
    </xf>
    <xf numFmtId="0" fontId="44" fillId="0" borderId="5" xfId="0" applyFont="1" applyFill="1" applyBorder="1" applyAlignment="1">
      <alignment horizontal="left" vertical="center" wrapText="1"/>
    </xf>
    <xf numFmtId="0" fontId="44" fillId="0" borderId="4" xfId="0" applyFont="1" applyFill="1" applyBorder="1" applyAlignment="1">
      <alignment horizontal="left" vertical="center"/>
    </xf>
    <xf numFmtId="0" fontId="44" fillId="0" borderId="30" xfId="0" applyFont="1" applyFill="1" applyBorder="1" applyAlignment="1">
      <alignment horizontal="left" vertical="center"/>
    </xf>
    <xf numFmtId="0" fontId="43" fillId="0" borderId="5" xfId="0" applyFont="1" applyFill="1" applyBorder="1" applyAlignment="1">
      <alignment horizontal="left"/>
    </xf>
    <xf numFmtId="166" fontId="44" fillId="0" borderId="4" xfId="0" applyNumberFormat="1" applyFont="1" applyFill="1" applyBorder="1" applyAlignment="1">
      <alignment horizontal="left" wrapText="1"/>
    </xf>
    <xf numFmtId="0" fontId="44" fillId="0" borderId="4" xfId="0" applyFont="1" applyFill="1" applyBorder="1" applyAlignment="1">
      <alignment horizontal="left" vertical="center" wrapText="1"/>
    </xf>
    <xf numFmtId="0" fontId="44" fillId="0" borderId="4" xfId="0" applyFont="1" applyFill="1" applyBorder="1" applyAlignment="1">
      <alignment horizontal="left" wrapText="1"/>
    </xf>
    <xf numFmtId="0" fontId="44" fillId="0" borderId="30" xfId="0" applyFont="1" applyFill="1" applyBorder="1" applyAlignment="1">
      <alignment horizontal="left" wrapText="1"/>
    </xf>
    <xf numFmtId="0" fontId="46" fillId="0" borderId="4" xfId="0" applyFont="1" applyFill="1" applyBorder="1" applyAlignment="1">
      <alignment horizontal="center" vertical="center" wrapText="1"/>
    </xf>
    <xf numFmtId="0" fontId="44" fillId="0" borderId="4" xfId="0" applyFont="1" applyFill="1" applyBorder="1" applyAlignment="1">
      <alignment horizontal="center" vertical="center" wrapText="1"/>
    </xf>
    <xf numFmtId="0" fontId="44" fillId="0" borderId="54" xfId="0" applyFont="1" applyFill="1" applyBorder="1" applyAlignment="1">
      <alignment horizontal="center" vertical="center"/>
    </xf>
    <xf numFmtId="0" fontId="44" fillId="0" borderId="2" xfId="0" applyFont="1" applyFill="1" applyBorder="1" applyAlignment="1">
      <alignment vertical="center" wrapText="1"/>
    </xf>
    <xf numFmtId="0" fontId="61" fillId="0" borderId="0" xfId="0" applyFont="1" applyFill="1" applyBorder="1" applyAlignment="1">
      <alignment horizontal="left" vertical="top" wrapText="1"/>
    </xf>
    <xf numFmtId="0" fontId="55" fillId="0" borderId="54" xfId="0" applyFont="1" applyFill="1" applyBorder="1" applyAlignment="1">
      <alignment horizontal="center" vertical="center" wrapText="1"/>
    </xf>
    <xf numFmtId="0" fontId="138" fillId="5" borderId="0" xfId="0" applyFont="1" applyFill="1" applyBorder="1"/>
    <xf numFmtId="2" fontId="124" fillId="0" borderId="2" xfId="0" applyNumberFormat="1" applyFont="1" applyFill="1" applyBorder="1" applyAlignment="1">
      <alignment horizontal="center" vertical="center"/>
    </xf>
    <xf numFmtId="2" fontId="125" fillId="0" borderId="54" xfId="0" applyNumberFormat="1" applyFont="1" applyFill="1" applyBorder="1" applyAlignment="1">
      <alignment horizontal="center" vertical="center" wrapText="1"/>
    </xf>
    <xf numFmtId="2" fontId="44" fillId="0" borderId="38" xfId="0" applyNumberFormat="1" applyFont="1" applyFill="1" applyBorder="1" applyAlignment="1">
      <alignment horizontal="center"/>
    </xf>
    <xf numFmtId="166" fontId="44" fillId="0" borderId="5" xfId="0" applyNumberFormat="1" applyFont="1" applyFill="1" applyBorder="1" applyAlignment="1">
      <alignment horizontal="center" vertical="center"/>
    </xf>
    <xf numFmtId="3" fontId="44" fillId="0" borderId="1" xfId="0" applyNumberFormat="1" applyFont="1" applyFill="1" applyBorder="1" applyAlignment="1">
      <alignment horizontal="center" vertical="center"/>
    </xf>
    <xf numFmtId="3" fontId="43" fillId="0" borderId="12" xfId="0" applyNumberFormat="1" applyFont="1" applyFill="1" applyBorder="1" applyAlignment="1">
      <alignment horizontal="center" vertical="center" wrapText="1"/>
    </xf>
    <xf numFmtId="3" fontId="44" fillId="0" borderId="14" xfId="0" applyNumberFormat="1" applyFont="1" applyFill="1" applyBorder="1" applyAlignment="1">
      <alignment horizontal="center" vertical="center" wrapText="1"/>
    </xf>
    <xf numFmtId="3" fontId="44" fillId="0" borderId="66" xfId="0" applyNumberFormat="1" applyFont="1" applyFill="1" applyBorder="1" applyAlignment="1">
      <alignment horizontal="center" vertical="center" wrapText="1"/>
    </xf>
    <xf numFmtId="49" fontId="40" fillId="0" borderId="39" xfId="0" applyNumberFormat="1" applyFont="1" applyFill="1" applyBorder="1" applyAlignment="1">
      <alignment horizontal="center" vertical="center"/>
    </xf>
    <xf numFmtId="3" fontId="54" fillId="0" borderId="2" xfId="0" applyNumberFormat="1" applyFont="1" applyFill="1" applyBorder="1" applyAlignment="1">
      <alignment horizontal="center" vertical="center" wrapText="1"/>
    </xf>
    <xf numFmtId="166" fontId="54" fillId="0" borderId="2" xfId="0" applyNumberFormat="1" applyFont="1" applyFill="1" applyBorder="1" applyAlignment="1">
      <alignment horizontal="center" vertical="center" wrapText="1"/>
    </xf>
    <xf numFmtId="49" fontId="40" fillId="0" borderId="47" xfId="0" applyNumberFormat="1" applyFont="1" applyFill="1" applyBorder="1" applyAlignment="1">
      <alignment horizontal="center" vertical="center"/>
    </xf>
    <xf numFmtId="0" fontId="43" fillId="0" borderId="22" xfId="0" applyFont="1" applyFill="1" applyBorder="1" applyAlignment="1">
      <alignment vertical="center"/>
    </xf>
    <xf numFmtId="0" fontId="44" fillId="0" borderId="22" xfId="0" applyNumberFormat="1" applyFont="1" applyFill="1" applyBorder="1" applyAlignment="1">
      <alignment horizontal="center" vertical="center"/>
    </xf>
    <xf numFmtId="3" fontId="57" fillId="0" borderId="22" xfId="0" applyNumberFormat="1" applyFont="1" applyFill="1" applyBorder="1" applyAlignment="1">
      <alignment horizontal="center" vertical="center" wrapText="1"/>
    </xf>
    <xf numFmtId="3" fontId="54" fillId="0" borderId="22" xfId="0" applyNumberFormat="1" applyFont="1" applyFill="1" applyBorder="1" applyAlignment="1">
      <alignment horizontal="center" vertical="center" wrapText="1"/>
    </xf>
    <xf numFmtId="166" fontId="54" fillId="0" borderId="22" xfId="0" applyNumberFormat="1" applyFont="1" applyFill="1" applyBorder="1" applyAlignment="1">
      <alignment horizontal="center" vertical="center" wrapText="1"/>
    </xf>
    <xf numFmtId="3" fontId="54" fillId="0" borderId="66" xfId="0" applyNumberFormat="1" applyFont="1" applyFill="1" applyBorder="1" applyAlignment="1">
      <alignment horizontal="center" vertical="center"/>
    </xf>
    <xf numFmtId="3" fontId="54" fillId="0" borderId="14" xfId="0" applyNumberFormat="1" applyFont="1" applyFill="1" applyBorder="1" applyAlignment="1">
      <alignment horizontal="center" vertical="center" wrapText="1"/>
    </xf>
    <xf numFmtId="167" fontId="44" fillId="0" borderId="31" xfId="0" applyNumberFormat="1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3" fontId="44" fillId="0" borderId="38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wrapText="1"/>
    </xf>
    <xf numFmtId="0" fontId="63" fillId="0" borderId="0" xfId="0" applyFont="1" applyFill="1" applyBorder="1" applyAlignment="1">
      <alignment horizontal="right" vertical="center"/>
    </xf>
    <xf numFmtId="0" fontId="60" fillId="0" borderId="31" xfId="19" applyFont="1" applyFill="1" applyBorder="1" applyAlignment="1">
      <alignment horizontal="center" vertical="center" wrapText="1"/>
    </xf>
    <xf numFmtId="0" fontId="60" fillId="0" borderId="31" xfId="19" applyFont="1" applyFill="1" applyBorder="1" applyAlignment="1">
      <alignment horizontal="center" vertical="center"/>
    </xf>
    <xf numFmtId="14" fontId="60" fillId="0" borderId="31" xfId="19" applyNumberFormat="1" applyFont="1" applyFill="1" applyBorder="1" applyAlignment="1">
      <alignment horizontal="center" vertical="center"/>
    </xf>
    <xf numFmtId="14" fontId="60" fillId="0" borderId="54" xfId="19" applyNumberFormat="1" applyFont="1" applyFill="1" applyBorder="1" applyAlignment="1">
      <alignment horizontal="center" vertical="center"/>
    </xf>
    <xf numFmtId="0" fontId="76" fillId="0" borderId="1" xfId="19" applyFont="1" applyFill="1" applyBorder="1" applyAlignment="1">
      <alignment horizontal="left" vertical="center" wrapText="1"/>
    </xf>
    <xf numFmtId="0" fontId="76" fillId="0" borderId="1" xfId="19" applyFont="1" applyFill="1" applyBorder="1" applyAlignment="1">
      <alignment horizontal="center" vertical="center"/>
    </xf>
    <xf numFmtId="3" fontId="76" fillId="0" borderId="1" xfId="19" applyNumberFormat="1" applyFont="1" applyFill="1" applyBorder="1" applyAlignment="1">
      <alignment horizontal="center" vertical="center"/>
    </xf>
    <xf numFmtId="3" fontId="76" fillId="0" borderId="37" xfId="19" applyNumberFormat="1" applyFont="1" applyFill="1" applyBorder="1" applyAlignment="1">
      <alignment horizontal="center" vertical="center"/>
    </xf>
    <xf numFmtId="0" fontId="139" fillId="0" borderId="3" xfId="19" applyNumberFormat="1" applyFont="1" applyFill="1" applyBorder="1" applyAlignment="1">
      <alignment horizontal="left" vertical="center" indent="2"/>
    </xf>
    <xf numFmtId="0" fontId="139" fillId="0" borderId="3" xfId="19" applyFont="1" applyFill="1" applyBorder="1" applyAlignment="1">
      <alignment horizontal="center" vertical="center"/>
    </xf>
    <xf numFmtId="3" fontId="139" fillId="0" borderId="4" xfId="19" applyNumberFormat="1" applyFont="1" applyFill="1" applyBorder="1" applyAlignment="1">
      <alignment horizontal="center" vertical="center"/>
    </xf>
    <xf numFmtId="3" fontId="76" fillId="0" borderId="3" xfId="19" applyNumberFormat="1" applyFont="1" applyFill="1" applyBorder="1" applyAlignment="1">
      <alignment horizontal="center" vertical="center"/>
    </xf>
    <xf numFmtId="0" fontId="140" fillId="0" borderId="3" xfId="19" applyNumberFormat="1" applyFont="1" applyFill="1" applyBorder="1" applyAlignment="1">
      <alignment horizontal="left" vertical="center" indent="2"/>
    </xf>
    <xf numFmtId="0" fontId="140" fillId="0" borderId="3" xfId="19" applyFont="1" applyFill="1" applyBorder="1" applyAlignment="1">
      <alignment horizontal="center" vertical="center"/>
    </xf>
    <xf numFmtId="3" fontId="140" fillId="0" borderId="4" xfId="19" applyNumberFormat="1" applyFont="1" applyFill="1" applyBorder="1" applyAlignment="1">
      <alignment horizontal="center" vertical="center"/>
    </xf>
    <xf numFmtId="0" fontId="141" fillId="0" borderId="3" xfId="19" applyNumberFormat="1" applyFont="1" applyFill="1" applyBorder="1" applyAlignment="1">
      <alignment horizontal="left" vertical="center" indent="2"/>
    </xf>
    <xf numFmtId="0" fontId="141" fillId="0" borderId="3" xfId="19" applyFont="1" applyFill="1" applyBorder="1" applyAlignment="1">
      <alignment horizontal="center" vertical="center"/>
    </xf>
    <xf numFmtId="3" fontId="141" fillId="0" borderId="4" xfId="19" applyNumberFormat="1" applyFont="1" applyFill="1" applyBorder="1" applyAlignment="1">
      <alignment horizontal="center" vertical="center"/>
    </xf>
    <xf numFmtId="0" fontId="142" fillId="0" borderId="2" xfId="19" applyNumberFormat="1" applyFont="1" applyFill="1" applyBorder="1" applyAlignment="1">
      <alignment horizontal="left" vertical="center" wrapText="1" indent="2"/>
    </xf>
    <xf numFmtId="0" fontId="142" fillId="0" borderId="2" xfId="19" applyFont="1" applyFill="1" applyBorder="1" applyAlignment="1">
      <alignment horizontal="center" vertical="center"/>
    </xf>
    <xf numFmtId="3" fontId="142" fillId="0" borderId="30" xfId="19" applyNumberFormat="1" applyFont="1" applyFill="1" applyBorder="1" applyAlignment="1">
      <alignment horizontal="center" vertical="center"/>
    </xf>
    <xf numFmtId="3" fontId="76" fillId="0" borderId="2" xfId="19" applyNumberFormat="1" applyFont="1" applyFill="1" applyBorder="1" applyAlignment="1">
      <alignment horizontal="center" vertical="center"/>
    </xf>
    <xf numFmtId="0" fontId="60" fillId="0" borderId="5" xfId="19" applyFont="1" applyFill="1" applyBorder="1"/>
    <xf numFmtId="0" fontId="55" fillId="0" borderId="1" xfId="19" applyFont="1" applyFill="1" applyBorder="1" applyAlignment="1">
      <alignment horizontal="center"/>
    </xf>
    <xf numFmtId="49" fontId="60" fillId="3" borderId="1" xfId="19" applyNumberFormat="1" applyFont="1" applyFill="1" applyBorder="1" applyAlignment="1">
      <alignment horizontal="center"/>
    </xf>
    <xf numFmtId="0" fontId="60" fillId="0" borderId="37" xfId="19" applyFont="1" applyFill="1" applyBorder="1" applyAlignment="1">
      <alignment horizontal="center"/>
    </xf>
    <xf numFmtId="0" fontId="114" fillId="0" borderId="4" xfId="19" applyFont="1" applyFill="1" applyBorder="1"/>
    <xf numFmtId="0" fontId="114" fillId="0" borderId="3" xfId="19" applyFont="1" applyFill="1" applyBorder="1" applyAlignment="1">
      <alignment horizontal="center"/>
    </xf>
    <xf numFmtId="0" fontId="60" fillId="0" borderId="38" xfId="19" applyFont="1" applyFill="1" applyBorder="1" applyAlignment="1">
      <alignment horizontal="center"/>
    </xf>
    <xf numFmtId="0" fontId="115" fillId="0" borderId="4" xfId="19" applyFont="1" applyFill="1" applyBorder="1" applyAlignment="1">
      <alignment horizontal="left"/>
    </xf>
    <xf numFmtId="0" fontId="115" fillId="0" borderId="3" xfId="19" applyFont="1" applyFill="1" applyBorder="1" applyAlignment="1">
      <alignment horizontal="center"/>
    </xf>
    <xf numFmtId="3" fontId="114" fillId="0" borderId="3" xfId="19" applyNumberFormat="1" applyFont="1" applyFill="1" applyBorder="1" applyAlignment="1">
      <alignment horizontal="center"/>
    </xf>
    <xf numFmtId="3" fontId="55" fillId="0" borderId="38" xfId="19" applyNumberFormat="1" applyFont="1" applyFill="1" applyBorder="1" applyAlignment="1">
      <alignment horizontal="center"/>
    </xf>
    <xf numFmtId="0" fontId="143" fillId="0" borderId="38" xfId="19" applyFont="1" applyFill="1" applyBorder="1"/>
    <xf numFmtId="0" fontId="115" fillId="0" borderId="3" xfId="19" applyNumberFormat="1" applyFont="1" applyFill="1" applyBorder="1" applyAlignment="1">
      <alignment horizontal="center"/>
    </xf>
    <xf numFmtId="3" fontId="115" fillId="0" borderId="3" xfId="19" applyNumberFormat="1" applyFont="1" applyFill="1" applyBorder="1" applyAlignment="1">
      <alignment horizontal="center" vertical="center"/>
    </xf>
    <xf numFmtId="0" fontId="116" fillId="0" borderId="4" xfId="19" applyFont="1" applyFill="1" applyBorder="1"/>
    <xf numFmtId="0" fontId="116" fillId="0" borderId="3" xfId="19" applyFont="1" applyFill="1" applyBorder="1" applyAlignment="1">
      <alignment horizontal="center"/>
    </xf>
    <xf numFmtId="0" fontId="117" fillId="0" borderId="4" xfId="19" applyFont="1" applyFill="1" applyBorder="1" applyAlignment="1">
      <alignment horizontal="left"/>
    </xf>
    <xf numFmtId="0" fontId="117" fillId="0" borderId="3" xfId="19" applyFont="1" applyFill="1" applyBorder="1" applyAlignment="1">
      <alignment horizontal="center"/>
    </xf>
    <xf numFmtId="49" fontId="117" fillId="0" borderId="3" xfId="19" applyNumberFormat="1" applyFont="1" applyFill="1" applyBorder="1" applyAlignment="1">
      <alignment horizontal="center" vertical="center"/>
    </xf>
    <xf numFmtId="0" fontId="117" fillId="0" borderId="4" xfId="19" applyFont="1" applyFill="1" applyBorder="1" applyAlignment="1">
      <alignment horizontal="center"/>
    </xf>
    <xf numFmtId="0" fontId="55" fillId="0" borderId="3" xfId="19" applyFont="1" applyFill="1" applyBorder="1" applyAlignment="1">
      <alignment horizontal="center"/>
    </xf>
    <xf numFmtId="0" fontId="116" fillId="4" borderId="4" xfId="19" applyFont="1" applyFill="1" applyBorder="1" applyAlignment="1">
      <alignment horizontal="left"/>
    </xf>
    <xf numFmtId="0" fontId="117" fillId="4" borderId="4" xfId="19" applyFont="1" applyFill="1" applyBorder="1" applyAlignment="1">
      <alignment horizontal="center"/>
    </xf>
    <xf numFmtId="3" fontId="116" fillId="4" borderId="3" xfId="19" applyNumberFormat="1" applyFont="1" applyFill="1" applyBorder="1" applyAlignment="1">
      <alignment horizontal="center"/>
    </xf>
    <xf numFmtId="0" fontId="116" fillId="4" borderId="4" xfId="19" applyFont="1" applyFill="1" applyBorder="1" applyAlignment="1">
      <alignment horizontal="center"/>
    </xf>
    <xf numFmtId="0" fontId="60" fillId="4" borderId="3" xfId="19" applyFont="1" applyFill="1" applyBorder="1" applyAlignment="1">
      <alignment horizontal="center"/>
    </xf>
    <xf numFmtId="0" fontId="108" fillId="0" borderId="4" xfId="19" applyFont="1" applyFill="1" applyBorder="1" applyAlignment="1">
      <alignment horizontal="left"/>
    </xf>
    <xf numFmtId="0" fontId="108" fillId="0" borderId="3" xfId="19" applyFont="1" applyFill="1" applyBorder="1" applyAlignment="1">
      <alignment horizontal="center"/>
    </xf>
    <xf numFmtId="0" fontId="60" fillId="4" borderId="4" xfId="19" applyFont="1" applyFill="1" applyBorder="1"/>
    <xf numFmtId="0" fontId="60" fillId="0" borderId="3" xfId="19" applyFont="1" applyFill="1" applyBorder="1" applyAlignment="1">
      <alignment horizontal="center"/>
    </xf>
    <xf numFmtId="3" fontId="108" fillId="0" borderId="3" xfId="19" applyNumberFormat="1" applyFont="1" applyFill="1" applyBorder="1" applyAlignment="1">
      <alignment horizontal="center" vertical="center"/>
    </xf>
    <xf numFmtId="0" fontId="118" fillId="0" borderId="4" xfId="19" applyFont="1" applyFill="1" applyBorder="1" applyAlignment="1">
      <alignment horizontal="left"/>
    </xf>
    <xf numFmtId="0" fontId="118" fillId="0" borderId="3" xfId="19" applyFont="1" applyFill="1" applyBorder="1" applyAlignment="1">
      <alignment horizontal="center"/>
    </xf>
    <xf numFmtId="0" fontId="118" fillId="0" borderId="3" xfId="19" applyNumberFormat="1" applyFont="1" applyFill="1" applyBorder="1" applyAlignment="1">
      <alignment horizontal="center" vertical="center"/>
    </xf>
    <xf numFmtId="49" fontId="108" fillId="0" borderId="3" xfId="19" applyNumberFormat="1" applyFont="1" applyFill="1" applyBorder="1" applyAlignment="1">
      <alignment horizontal="center" vertical="center"/>
    </xf>
    <xf numFmtId="0" fontId="118" fillId="0" borderId="4" xfId="19" applyFont="1" applyFill="1" applyBorder="1" applyAlignment="1">
      <alignment horizontal="left" wrapText="1"/>
    </xf>
    <xf numFmtId="0" fontId="115" fillId="0" borderId="4" xfId="19" applyFont="1" applyFill="1" applyBorder="1"/>
    <xf numFmtId="0" fontId="116" fillId="0" borderId="5" xfId="19" applyFont="1" applyFill="1" applyBorder="1"/>
    <xf numFmtId="0" fontId="117" fillId="0" borderId="1" xfId="19" applyFont="1" applyFill="1" applyBorder="1" applyAlignment="1">
      <alignment horizontal="center" vertical="center"/>
    </xf>
    <xf numFmtId="0" fontId="55" fillId="3" borderId="1" xfId="19" applyFont="1" applyFill="1" applyBorder="1" applyAlignment="1">
      <alignment horizontal="center"/>
    </xf>
    <xf numFmtId="0" fontId="116" fillId="0" borderId="3" xfId="19" applyFont="1" applyFill="1" applyBorder="1" applyAlignment="1">
      <alignment horizontal="center" vertical="center"/>
    </xf>
    <xf numFmtId="0" fontId="117" fillId="0" borderId="4" xfId="19" applyFont="1" applyFill="1" applyBorder="1"/>
    <xf numFmtId="0" fontId="117" fillId="0" borderId="3" xfId="19" applyFont="1" applyFill="1" applyBorder="1" applyAlignment="1">
      <alignment horizontal="center" vertical="center"/>
    </xf>
    <xf numFmtId="49" fontId="117" fillId="0" borderId="3" xfId="19" applyNumberFormat="1" applyFont="1" applyFill="1" applyBorder="1" applyAlignment="1">
      <alignment horizontal="center"/>
    </xf>
    <xf numFmtId="49" fontId="108" fillId="0" borderId="3" xfId="19" applyNumberFormat="1" applyFont="1" applyFill="1" applyBorder="1" applyAlignment="1">
      <alignment horizontal="center"/>
    </xf>
    <xf numFmtId="0" fontId="109" fillId="0" borderId="3" xfId="19" applyFont="1" applyFill="1" applyBorder="1" applyAlignment="1">
      <alignment horizontal="center"/>
    </xf>
    <xf numFmtId="0" fontId="117" fillId="0" borderId="4" xfId="19" applyFont="1" applyFill="1" applyBorder="1" applyAlignment="1">
      <alignment vertical="center" wrapText="1"/>
    </xf>
    <xf numFmtId="49" fontId="55" fillId="0" borderId="3" xfId="19" applyNumberFormat="1" applyFont="1" applyFill="1" applyBorder="1" applyAlignment="1">
      <alignment horizontal="center" vertical="center"/>
    </xf>
    <xf numFmtId="0" fontId="117" fillId="0" borderId="2" xfId="19" applyFont="1" applyFill="1" applyBorder="1" applyAlignment="1">
      <alignment horizontal="center"/>
    </xf>
    <xf numFmtId="0" fontId="55" fillId="0" borderId="2" xfId="19" applyFont="1" applyFill="1" applyBorder="1" applyAlignment="1">
      <alignment horizontal="center"/>
    </xf>
    <xf numFmtId="0" fontId="60" fillId="0" borderId="5" xfId="19" applyFont="1" applyFill="1" applyBorder="1" applyAlignment="1">
      <alignment vertical="center"/>
    </xf>
    <xf numFmtId="0" fontId="55" fillId="0" borderId="5" xfId="19" applyFont="1" applyFill="1" applyBorder="1" applyAlignment="1">
      <alignment horizontal="center"/>
    </xf>
    <xf numFmtId="3" fontId="55" fillId="3" borderId="1" xfId="19" applyNumberFormat="1" applyFont="1" applyFill="1" applyBorder="1" applyAlignment="1">
      <alignment horizontal="center"/>
    </xf>
    <xf numFmtId="0" fontId="55" fillId="0" borderId="38" xfId="19" applyFont="1" applyFill="1" applyBorder="1" applyAlignment="1">
      <alignment horizontal="center"/>
    </xf>
    <xf numFmtId="0" fontId="114" fillId="0" borderId="4" xfId="19" applyFont="1" applyFill="1" applyBorder="1" applyAlignment="1">
      <alignment horizontal="center"/>
    </xf>
    <xf numFmtId="0" fontId="55" fillId="0" borderId="4" xfId="19" applyFont="1" applyFill="1" applyBorder="1"/>
    <xf numFmtId="0" fontId="55" fillId="0" borderId="4" xfId="19" applyFont="1" applyFill="1" applyBorder="1" applyAlignment="1">
      <alignment horizontal="center"/>
    </xf>
    <xf numFmtId="3" fontId="55" fillId="0" borderId="3" xfId="19" applyNumberFormat="1" applyFont="1" applyFill="1" applyBorder="1" applyAlignment="1">
      <alignment horizontal="center"/>
    </xf>
    <xf numFmtId="0" fontId="60" fillId="0" borderId="4" xfId="19" applyFont="1" applyFill="1" applyBorder="1"/>
    <xf numFmtId="0" fontId="60" fillId="0" borderId="4" xfId="19" applyFont="1" applyFill="1" applyBorder="1" applyAlignment="1">
      <alignment horizontal="center" vertical="center"/>
    </xf>
    <xf numFmtId="0" fontId="115" fillId="0" borderId="4" xfId="19" applyFont="1" applyFill="1" applyBorder="1" applyAlignment="1">
      <alignment horizontal="center" vertical="center"/>
    </xf>
    <xf numFmtId="0" fontId="55" fillId="0" borderId="4" xfId="19" applyFont="1" applyFill="1" applyBorder="1" applyAlignment="1">
      <alignment horizontal="center" vertical="center"/>
    </xf>
    <xf numFmtId="3" fontId="144" fillId="4" borderId="3" xfId="292" applyNumberFormat="1" applyFont="1" applyFill="1" applyBorder="1" applyAlignment="1">
      <alignment horizontal="center" vertical="center"/>
    </xf>
    <xf numFmtId="3" fontId="144" fillId="0" borderId="3" xfId="292" applyNumberFormat="1" applyFont="1" applyFill="1" applyBorder="1" applyAlignment="1">
      <alignment horizontal="center" vertical="center"/>
    </xf>
    <xf numFmtId="0" fontId="55" fillId="0" borderId="30" xfId="19" applyFont="1" applyFill="1" applyBorder="1"/>
    <xf numFmtId="0" fontId="55" fillId="0" borderId="30" xfId="19" applyFont="1" applyFill="1" applyBorder="1" applyAlignment="1">
      <alignment horizontal="center" vertical="center"/>
    </xf>
    <xf numFmtId="0" fontId="55" fillId="0" borderId="39" xfId="19" applyFont="1" applyFill="1" applyBorder="1" applyAlignment="1">
      <alignment horizontal="center"/>
    </xf>
    <xf numFmtId="0" fontId="118" fillId="0" borderId="4" xfId="19" applyFont="1" applyFill="1" applyBorder="1" applyAlignment="1">
      <alignment wrapText="1"/>
    </xf>
    <xf numFmtId="0" fontId="118" fillId="0" borderId="4" xfId="19" applyFont="1" applyFill="1" applyBorder="1" applyAlignment="1">
      <alignment horizontal="center" vertical="center"/>
    </xf>
    <xf numFmtId="0" fontId="118" fillId="0" borderId="3" xfId="19" applyFont="1" applyFill="1" applyBorder="1" applyAlignment="1">
      <alignment horizontal="center" vertical="center"/>
    </xf>
    <xf numFmtId="0" fontId="116" fillId="0" borderId="4" xfId="19" applyFont="1" applyFill="1" applyBorder="1" applyAlignment="1">
      <alignment horizontal="center" vertical="center"/>
    </xf>
    <xf numFmtId="0" fontId="117" fillId="0" borderId="4" xfId="19" applyFont="1" applyFill="1" applyBorder="1" applyAlignment="1">
      <alignment horizontal="center" vertical="center"/>
    </xf>
    <xf numFmtId="0" fontId="114" fillId="0" borderId="4" xfId="19" applyFont="1" applyFill="1" applyBorder="1" applyAlignment="1">
      <alignment horizontal="center" vertical="center"/>
    </xf>
    <xf numFmtId="3" fontId="115" fillId="0" borderId="3" xfId="302" applyNumberFormat="1" applyFont="1" applyFill="1" applyBorder="1" applyAlignment="1">
      <alignment horizontal="center"/>
    </xf>
    <xf numFmtId="0" fontId="114" fillId="0" borderId="3" xfId="19" applyFont="1" applyFill="1" applyBorder="1" applyAlignment="1">
      <alignment horizontal="left"/>
    </xf>
    <xf numFmtId="0" fontId="115" fillId="0" borderId="3" xfId="19" applyFont="1" applyFill="1" applyBorder="1" applyAlignment="1">
      <alignment horizontal="left"/>
    </xf>
    <xf numFmtId="0" fontId="118" fillId="0" borderId="3" xfId="19" applyFont="1" applyFill="1" applyBorder="1" applyAlignment="1">
      <alignment horizontal="left" wrapText="1"/>
    </xf>
    <xf numFmtId="0" fontId="115" fillId="0" borderId="3" xfId="19" applyFont="1" applyFill="1" applyBorder="1" applyAlignment="1">
      <alignment horizontal="left" wrapText="1"/>
    </xf>
    <xf numFmtId="49" fontId="115" fillId="0" borderId="3" xfId="19" applyNumberFormat="1" applyFont="1" applyFill="1" applyBorder="1" applyAlignment="1">
      <alignment horizontal="center"/>
    </xf>
    <xf numFmtId="3" fontId="115" fillId="0" borderId="3" xfId="19" applyNumberFormat="1" applyFont="1" applyFill="1" applyBorder="1" applyAlignment="1">
      <alignment horizontal="center"/>
    </xf>
    <xf numFmtId="0" fontId="115" fillId="0" borderId="2" xfId="19" applyFont="1" applyFill="1" applyBorder="1" applyAlignment="1">
      <alignment horizontal="center"/>
    </xf>
    <xf numFmtId="0" fontId="114" fillId="0" borderId="1" xfId="19" applyFont="1" applyFill="1" applyBorder="1" applyAlignment="1">
      <alignment horizontal="left"/>
    </xf>
    <xf numFmtId="0" fontId="115" fillId="0" borderId="1" xfId="19" applyFont="1" applyFill="1" applyBorder="1" applyAlignment="1">
      <alignment horizontal="center"/>
    </xf>
    <xf numFmtId="0" fontId="60" fillId="3" borderId="1" xfId="19" applyFont="1" applyFill="1" applyBorder="1" applyAlignment="1">
      <alignment horizontal="center"/>
    </xf>
    <xf numFmtId="0" fontId="60" fillId="3" borderId="37" xfId="19" applyFont="1" applyFill="1" applyBorder="1" applyAlignment="1">
      <alignment horizontal="center"/>
    </xf>
    <xf numFmtId="0" fontId="60" fillId="0" borderId="1" xfId="19" applyFont="1" applyFill="1" applyBorder="1" applyAlignment="1">
      <alignment horizontal="center"/>
    </xf>
    <xf numFmtId="0" fontId="114" fillId="0" borderId="38" xfId="19" applyFont="1" applyFill="1" applyBorder="1" applyAlignment="1">
      <alignment horizontal="center"/>
    </xf>
    <xf numFmtId="0" fontId="115" fillId="0" borderId="38" xfId="19" applyFont="1" applyFill="1" applyBorder="1" applyAlignment="1">
      <alignment horizontal="center"/>
    </xf>
    <xf numFmtId="0" fontId="115" fillId="0" borderId="3" xfId="19" applyFont="1" applyFill="1" applyBorder="1"/>
    <xf numFmtId="0" fontId="115" fillId="4" borderId="3" xfId="19" applyFont="1" applyFill="1" applyBorder="1" applyAlignment="1">
      <alignment horizontal="center"/>
    </xf>
    <xf numFmtId="0" fontId="115" fillId="4" borderId="38" xfId="19" applyFont="1" applyFill="1" applyBorder="1" applyAlignment="1">
      <alignment horizontal="center"/>
    </xf>
    <xf numFmtId="0" fontId="115" fillId="0" borderId="3" xfId="19" applyFont="1" applyFill="1" applyBorder="1" applyAlignment="1">
      <alignment vertical="center" wrapText="1"/>
    </xf>
    <xf numFmtId="3" fontId="115" fillId="4" borderId="3" xfId="19" applyNumberFormat="1" applyFont="1" applyFill="1" applyBorder="1" applyAlignment="1">
      <alignment horizontal="center" vertical="center"/>
    </xf>
    <xf numFmtId="3" fontId="108" fillId="0" borderId="3" xfId="19" applyNumberFormat="1" applyFont="1" applyFill="1" applyBorder="1" applyAlignment="1">
      <alignment horizontal="center"/>
    </xf>
    <xf numFmtId="3" fontId="115" fillId="0" borderId="0" xfId="302" applyNumberFormat="1" applyFont="1" applyFill="1" applyAlignment="1">
      <alignment horizontal="center"/>
    </xf>
    <xf numFmtId="0" fontId="114" fillId="0" borderId="4" xfId="19" applyFont="1" applyFill="1" applyBorder="1" applyAlignment="1">
      <alignment horizontal="left"/>
    </xf>
    <xf numFmtId="0" fontId="114" fillId="4" borderId="3" xfId="19" applyFont="1" applyFill="1" applyBorder="1" applyAlignment="1">
      <alignment horizontal="center"/>
    </xf>
    <xf numFmtId="0" fontId="114" fillId="4" borderId="38" xfId="19" applyFont="1" applyFill="1" applyBorder="1" applyAlignment="1">
      <alignment horizontal="center"/>
    </xf>
    <xf numFmtId="3" fontId="115" fillId="4" borderId="3" xfId="302" applyNumberFormat="1" applyFont="1" applyFill="1" applyBorder="1" applyAlignment="1">
      <alignment horizontal="center"/>
    </xf>
    <xf numFmtId="3" fontId="55" fillId="0" borderId="3" xfId="19" applyNumberFormat="1" applyFont="1" applyFill="1" applyBorder="1" applyAlignment="1">
      <alignment horizontal="center" vertical="center"/>
    </xf>
    <xf numFmtId="0" fontId="115" fillId="0" borderId="2" xfId="19" applyFont="1" applyFill="1" applyBorder="1" applyAlignment="1">
      <alignment horizontal="center" vertical="center"/>
    </xf>
    <xf numFmtId="0" fontId="115" fillId="0" borderId="38" xfId="19" applyFont="1" applyFill="1" applyBorder="1" applyAlignment="1">
      <alignment horizontal="center" vertical="center"/>
    </xf>
    <xf numFmtId="0" fontId="114" fillId="0" borderId="5" xfId="19" applyFont="1" applyFill="1" applyBorder="1" applyAlignment="1">
      <alignment horizontal="left"/>
    </xf>
    <xf numFmtId="0" fontId="115" fillId="0" borderId="1" xfId="19" applyFont="1" applyFill="1" applyBorder="1" applyAlignment="1">
      <alignment horizontal="center" vertical="center"/>
    </xf>
    <xf numFmtId="3" fontId="60" fillId="3" borderId="1" xfId="19" applyNumberFormat="1" applyFont="1" applyFill="1" applyBorder="1" applyAlignment="1">
      <alignment horizontal="center" vertical="center"/>
    </xf>
    <xf numFmtId="0" fontId="114" fillId="0" borderId="3" xfId="19" applyFont="1" applyFill="1" applyBorder="1" applyAlignment="1">
      <alignment horizontal="left" wrapText="1"/>
    </xf>
    <xf numFmtId="3" fontId="115" fillId="0" borderId="2" xfId="19" applyNumberFormat="1" applyFont="1" applyFill="1" applyBorder="1" applyAlignment="1">
      <alignment horizontal="center"/>
    </xf>
    <xf numFmtId="0" fontId="114" fillId="0" borderId="1" xfId="19" applyFont="1" applyFill="1" applyBorder="1" applyAlignment="1">
      <alignment horizontal="center"/>
    </xf>
    <xf numFmtId="3" fontId="60" fillId="3" borderId="1" xfId="19" applyNumberFormat="1" applyFont="1" applyFill="1" applyBorder="1" applyAlignment="1">
      <alignment horizontal="center"/>
    </xf>
    <xf numFmtId="3" fontId="60" fillId="0" borderId="3" xfId="19" applyNumberFormat="1" applyFont="1" applyFill="1" applyBorder="1" applyAlignment="1">
      <alignment horizontal="center"/>
    </xf>
    <xf numFmtId="0" fontId="115" fillId="0" borderId="3" xfId="19" applyFont="1" applyFill="1" applyBorder="1" applyAlignment="1">
      <alignment horizontal="left" vertical="distributed"/>
    </xf>
    <xf numFmtId="0" fontId="114" fillId="0" borderId="3" xfId="19" applyFont="1" applyFill="1" applyBorder="1" applyAlignment="1">
      <alignment horizontal="left" vertical="center"/>
    </xf>
    <xf numFmtId="0" fontId="114" fillId="0" borderId="2" xfId="19" applyFont="1" applyFill="1" applyBorder="1" applyAlignment="1">
      <alignment horizontal="left" vertical="center"/>
    </xf>
    <xf numFmtId="0" fontId="114" fillId="0" borderId="2" xfId="19" applyFont="1" applyFill="1" applyBorder="1" applyAlignment="1">
      <alignment horizontal="center"/>
    </xf>
    <xf numFmtId="0" fontId="108" fillId="0" borderId="2" xfId="19" applyFont="1" applyFill="1" applyBorder="1" applyAlignment="1">
      <alignment horizontal="center"/>
    </xf>
    <xf numFmtId="0" fontId="44" fillId="0" borderId="1" xfId="0" applyNumberFormat="1" applyFont="1" applyFill="1" applyBorder="1" applyAlignment="1">
      <alignment horizontal="center" vertical="center"/>
    </xf>
    <xf numFmtId="0" fontId="44" fillId="0" borderId="2" xfId="0" applyNumberFormat="1" applyFont="1" applyFill="1" applyBorder="1" applyAlignment="1">
      <alignment horizontal="center" vertical="center"/>
    </xf>
    <xf numFmtId="3" fontId="44" fillId="0" borderId="5" xfId="0" applyNumberFormat="1" applyFont="1" applyFill="1" applyBorder="1" applyAlignment="1">
      <alignment horizontal="center" vertical="center"/>
    </xf>
    <xf numFmtId="3" fontId="44" fillId="0" borderId="37" xfId="0" applyNumberFormat="1" applyFont="1" applyFill="1" applyBorder="1" applyAlignment="1">
      <alignment horizontal="center" vertical="center"/>
    </xf>
    <xf numFmtId="3" fontId="44" fillId="0" borderId="30" xfId="0" applyNumberFormat="1" applyFont="1" applyFill="1" applyBorder="1" applyAlignment="1">
      <alignment horizontal="center" vertical="center"/>
    </xf>
    <xf numFmtId="3" fontId="44" fillId="0" borderId="39" xfId="0" applyNumberFormat="1" applyFont="1" applyFill="1" applyBorder="1" applyAlignment="1">
      <alignment horizontal="center" vertical="center"/>
    </xf>
    <xf numFmtId="166" fontId="44" fillId="0" borderId="5" xfId="0" applyNumberFormat="1" applyFont="1" applyFill="1" applyBorder="1" applyAlignment="1">
      <alignment horizontal="center" vertical="center"/>
    </xf>
    <xf numFmtId="3" fontId="44" fillId="0" borderId="0" xfId="0" applyNumberFormat="1" applyFont="1" applyFill="1" applyBorder="1" applyAlignment="1">
      <alignment horizontal="center" vertical="center"/>
    </xf>
    <xf numFmtId="3" fontId="44" fillId="0" borderId="37" xfId="0" applyNumberFormat="1" applyFont="1" applyFill="1" applyBorder="1" applyAlignment="1">
      <alignment horizontal="center"/>
    </xf>
    <xf numFmtId="3" fontId="44" fillId="0" borderId="1" xfId="0" applyNumberFormat="1" applyFont="1" applyFill="1" applyBorder="1" applyAlignment="1">
      <alignment horizontal="center" vertical="center"/>
    </xf>
    <xf numFmtId="3" fontId="44" fillId="0" borderId="2" xfId="0" applyNumberFormat="1" applyFont="1" applyFill="1" applyBorder="1" applyAlignment="1">
      <alignment horizontal="center" vertical="center"/>
    </xf>
    <xf numFmtId="0" fontId="55" fillId="0" borderId="56" xfId="0" applyFont="1" applyFill="1" applyBorder="1" applyAlignment="1">
      <alignment horizontal="center" vertical="top" wrapText="1"/>
    </xf>
    <xf numFmtId="0" fontId="55" fillId="0" borderId="28" xfId="0" applyFont="1" applyFill="1" applyBorder="1" applyAlignment="1">
      <alignment horizontal="center" vertical="top" wrapText="1"/>
    </xf>
    <xf numFmtId="0" fontId="63" fillId="2" borderId="0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3" fontId="44" fillId="2" borderId="16" xfId="0" applyNumberFormat="1" applyFont="1" applyFill="1" applyBorder="1" applyAlignment="1">
      <alignment horizontal="center" vertical="center" wrapText="1"/>
    </xf>
    <xf numFmtId="3" fontId="44" fillId="2" borderId="28" xfId="0" applyNumberFormat="1" applyFont="1" applyFill="1" applyBorder="1" applyAlignment="1">
      <alignment horizontal="center" vertical="center" wrapText="1"/>
    </xf>
    <xf numFmtId="49" fontId="55" fillId="0" borderId="0" xfId="0" applyNumberFormat="1" applyFont="1" applyFill="1" applyBorder="1" applyAlignment="1">
      <alignment horizontal="center" vertical="center" wrapText="1"/>
    </xf>
    <xf numFmtId="2" fontId="55" fillId="0" borderId="0" xfId="0" applyNumberFormat="1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49" fontId="55" fillId="0" borderId="10" xfId="0" applyNumberFormat="1" applyFont="1" applyFill="1" applyBorder="1" applyAlignment="1">
      <alignment horizontal="center" vertical="center" wrapText="1"/>
    </xf>
    <xf numFmtId="2" fontId="55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167" fontId="44" fillId="0" borderId="54" xfId="0" applyNumberFormat="1" applyFont="1" applyFill="1" applyBorder="1" applyAlignment="1">
      <alignment horizontal="center" vertical="center"/>
    </xf>
    <xf numFmtId="3" fontId="44" fillId="0" borderId="54" xfId="0" applyNumberFormat="1" applyFont="1" applyFill="1" applyBorder="1" applyAlignment="1">
      <alignment horizontal="center" vertical="center" wrapText="1"/>
    </xf>
    <xf numFmtId="3" fontId="44" fillId="0" borderId="31" xfId="0" applyNumberFormat="1" applyFont="1" applyFill="1" applyBorder="1" applyAlignment="1">
      <alignment horizontal="center" vertical="center"/>
    </xf>
    <xf numFmtId="0" fontId="43" fillId="0" borderId="54" xfId="0" applyFont="1" applyFill="1" applyBorder="1" applyAlignment="1">
      <alignment horizontal="center" vertical="center"/>
    </xf>
    <xf numFmtId="0" fontId="44" fillId="0" borderId="10" xfId="0" applyNumberFormat="1" applyFont="1" applyFill="1" applyBorder="1" applyAlignment="1">
      <alignment horizontal="center" vertical="center"/>
    </xf>
    <xf numFmtId="166" fontId="44" fillId="0" borderId="4" xfId="0" applyNumberFormat="1" applyFont="1" applyFill="1" applyBorder="1" applyAlignment="1">
      <alignment horizontal="center" vertical="center"/>
    </xf>
    <xf numFmtId="166" fontId="44" fillId="0" borderId="54" xfId="0" applyNumberFormat="1" applyFont="1" applyFill="1" applyBorder="1" applyAlignment="1">
      <alignment horizontal="center" vertical="center"/>
    </xf>
    <xf numFmtId="166" fontId="44" fillId="0" borderId="31" xfId="0" applyNumberFormat="1" applyFont="1" applyFill="1" applyBorder="1" applyAlignment="1">
      <alignment horizontal="center" vertical="center"/>
    </xf>
    <xf numFmtId="166" fontId="58" fillId="0" borderId="22" xfId="0" applyNumberFormat="1" applyFont="1" applyFill="1" applyBorder="1" applyAlignment="1">
      <alignment horizontal="center" vertical="center"/>
    </xf>
    <xf numFmtId="0" fontId="55" fillId="0" borderId="28" xfId="0" applyFont="1" applyFill="1" applyBorder="1" applyAlignment="1">
      <alignment vertical="top" wrapText="1"/>
    </xf>
    <xf numFmtId="167" fontId="61" fillId="0" borderId="14" xfId="0" applyNumberFormat="1" applyFont="1" applyFill="1" applyBorder="1" applyAlignment="1">
      <alignment horizontal="center" wrapText="1"/>
    </xf>
    <xf numFmtId="167" fontId="40" fillId="0" borderId="16" xfId="0" applyNumberFormat="1" applyFont="1" applyFill="1" applyBorder="1" applyAlignment="1">
      <alignment horizontal="center"/>
    </xf>
    <xf numFmtId="167" fontId="40" fillId="0" borderId="14" xfId="0" applyNumberFormat="1" applyFont="1" applyFill="1" applyBorder="1" applyAlignment="1">
      <alignment horizontal="center"/>
    </xf>
    <xf numFmtId="167" fontId="61" fillId="0" borderId="28" xfId="0" applyNumberFormat="1" applyFont="1" applyFill="1" applyBorder="1" applyAlignment="1">
      <alignment horizontal="center" wrapText="1"/>
    </xf>
    <xf numFmtId="167" fontId="40" fillId="0" borderId="42" xfId="0" applyNumberFormat="1" applyFont="1" applyFill="1" applyBorder="1" applyAlignment="1">
      <alignment horizontal="center"/>
    </xf>
    <xf numFmtId="167" fontId="61" fillId="0" borderId="16" xfId="0" applyNumberFormat="1" applyFont="1" applyFill="1" applyBorder="1" applyAlignment="1">
      <alignment horizontal="center" wrapText="1"/>
    </xf>
    <xf numFmtId="167" fontId="40" fillId="0" borderId="28" xfId="0" applyNumberFormat="1" applyFont="1" applyFill="1" applyBorder="1" applyAlignment="1">
      <alignment horizontal="center"/>
    </xf>
    <xf numFmtId="0" fontId="61" fillId="0" borderId="1" xfId="0" applyFont="1" applyFill="1" applyBorder="1" applyAlignment="1">
      <alignment horizontal="center" vertical="top" wrapText="1"/>
    </xf>
    <xf numFmtId="0" fontId="40" fillId="0" borderId="10" xfId="0" applyFont="1" applyFill="1" applyBorder="1" applyAlignment="1">
      <alignment horizontal="center"/>
    </xf>
    <xf numFmtId="0" fontId="40" fillId="0" borderId="31" xfId="0" applyFont="1" applyFill="1" applyBorder="1" applyAlignment="1">
      <alignment horizontal="center"/>
    </xf>
    <xf numFmtId="0" fontId="55" fillId="0" borderId="56" xfId="0" applyFont="1" applyFill="1" applyBorder="1" applyAlignment="1">
      <alignment vertical="top" wrapText="1"/>
    </xf>
    <xf numFmtId="167" fontId="61" fillId="0" borderId="12" xfId="0" applyNumberFormat="1" applyFont="1" applyFill="1" applyBorder="1" applyAlignment="1">
      <alignment horizontal="center" wrapText="1"/>
    </xf>
    <xf numFmtId="167" fontId="40" fillId="0" borderId="13" xfId="0" applyNumberFormat="1" applyFont="1" applyFill="1" applyBorder="1" applyAlignment="1">
      <alignment horizontal="center"/>
    </xf>
    <xf numFmtId="167" fontId="40" fillId="0" borderId="12" xfId="0" applyNumberFormat="1" applyFont="1" applyFill="1" applyBorder="1" applyAlignment="1">
      <alignment horizontal="center"/>
    </xf>
    <xf numFmtId="167" fontId="61" fillId="0" borderId="56" xfId="0" applyNumberFormat="1" applyFont="1" applyFill="1" applyBorder="1" applyAlignment="1">
      <alignment horizontal="center" wrapText="1"/>
    </xf>
    <xf numFmtId="167" fontId="40" fillId="0" borderId="40" xfId="0" applyNumberFormat="1" applyFont="1" applyFill="1" applyBorder="1" applyAlignment="1">
      <alignment horizontal="center"/>
    </xf>
    <xf numFmtId="167" fontId="61" fillId="0" borderId="13" xfId="0" applyNumberFormat="1" applyFont="1" applyFill="1" applyBorder="1" applyAlignment="1">
      <alignment horizontal="center" wrapText="1"/>
    </xf>
    <xf numFmtId="167" fontId="40" fillId="0" borderId="56" xfId="0" applyNumberFormat="1" applyFont="1" applyFill="1" applyBorder="1" applyAlignment="1">
      <alignment horizontal="center"/>
    </xf>
    <xf numFmtId="167" fontId="61" fillId="0" borderId="14" xfId="0" applyNumberFormat="1" applyFont="1" applyFill="1" applyBorder="1" applyAlignment="1">
      <alignment horizontal="center" vertical="top" wrapText="1"/>
    </xf>
    <xf numFmtId="167" fontId="61" fillId="0" borderId="28" xfId="0" applyNumberFormat="1" applyFont="1" applyFill="1" applyBorder="1" applyAlignment="1">
      <alignment horizontal="center" vertical="top" wrapText="1"/>
    </xf>
    <xf numFmtId="167" fontId="61" fillId="0" borderId="16" xfId="0" applyNumberFormat="1" applyFont="1" applyFill="1" applyBorder="1" applyAlignment="1">
      <alignment horizontal="center" vertical="top" wrapText="1"/>
    </xf>
    <xf numFmtId="167" fontId="61" fillId="0" borderId="14" xfId="0" applyNumberFormat="1" applyFont="1" applyFill="1" applyBorder="1" applyAlignment="1">
      <alignment horizontal="center"/>
    </xf>
    <xf numFmtId="167" fontId="61" fillId="0" borderId="28" xfId="0" applyNumberFormat="1" applyFont="1" applyFill="1" applyBorder="1" applyAlignment="1">
      <alignment horizontal="center"/>
    </xf>
    <xf numFmtId="167" fontId="61" fillId="0" borderId="16" xfId="0" applyNumberFormat="1" applyFont="1" applyFill="1" applyBorder="1" applyAlignment="1">
      <alignment horizontal="center"/>
    </xf>
    <xf numFmtId="0" fontId="44" fillId="0" borderId="65" xfId="0" applyFont="1" applyFill="1" applyBorder="1"/>
    <xf numFmtId="167" fontId="61" fillId="0" borderId="66" xfId="0" applyNumberFormat="1" applyFont="1" applyFill="1" applyBorder="1" applyAlignment="1">
      <alignment horizontal="center"/>
    </xf>
    <xf numFmtId="167" fontId="40" fillId="0" borderId="53" xfId="0" applyNumberFormat="1" applyFont="1" applyFill="1" applyBorder="1" applyAlignment="1">
      <alignment horizontal="center"/>
    </xf>
    <xf numFmtId="167" fontId="40" fillId="0" borderId="66" xfId="0" applyNumberFormat="1" applyFont="1" applyFill="1" applyBorder="1" applyAlignment="1">
      <alignment horizontal="center"/>
    </xf>
    <xf numFmtId="167" fontId="61" fillId="0" borderId="65" xfId="0" applyNumberFormat="1" applyFont="1" applyFill="1" applyBorder="1" applyAlignment="1">
      <alignment horizontal="center"/>
    </xf>
    <xf numFmtId="167" fontId="40" fillId="0" borderId="44" xfId="0" applyNumberFormat="1" applyFont="1" applyFill="1" applyBorder="1" applyAlignment="1">
      <alignment horizontal="center"/>
    </xf>
    <xf numFmtId="167" fontId="61" fillId="0" borderId="53" xfId="0" applyNumberFormat="1" applyFont="1" applyFill="1" applyBorder="1" applyAlignment="1">
      <alignment horizontal="center"/>
    </xf>
    <xf numFmtId="167" fontId="40" fillId="0" borderId="65" xfId="0" applyNumberFormat="1" applyFont="1" applyFill="1" applyBorder="1" applyAlignment="1">
      <alignment horizontal="center"/>
    </xf>
    <xf numFmtId="0" fontId="52" fillId="0" borderId="54" xfId="0" applyFont="1" applyFill="1" applyBorder="1" applyAlignment="1">
      <alignment horizontal="center" vertical="center" wrapText="1"/>
    </xf>
    <xf numFmtId="0" fontId="52" fillId="0" borderId="3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/>
    </xf>
    <xf numFmtId="0" fontId="39" fillId="0" borderId="40" xfId="0" applyFont="1" applyFill="1" applyBorder="1"/>
    <xf numFmtId="2" fontId="61" fillId="0" borderId="14" xfId="120" applyNumberFormat="1" applyFont="1" applyFill="1" applyBorder="1" applyAlignment="1">
      <alignment horizontal="center" wrapText="1"/>
    </xf>
    <xf numFmtId="2" fontId="62" fillId="0" borderId="14" xfId="120" applyNumberFormat="1" applyFont="1" applyFill="1" applyBorder="1" applyAlignment="1">
      <alignment horizontal="center" wrapText="1"/>
    </xf>
    <xf numFmtId="2" fontId="61" fillId="0" borderId="66" xfId="12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/>
    </xf>
    <xf numFmtId="166" fontId="44" fillId="0" borderId="2" xfId="0" applyNumberFormat="1" applyFont="1" applyFill="1" applyBorder="1" applyAlignment="1">
      <alignment horizontal="center" vertical="center" wrapText="1"/>
    </xf>
    <xf numFmtId="3" fontId="53" fillId="0" borderId="31" xfId="0" applyNumberFormat="1" applyFont="1" applyFill="1" applyBorder="1" applyAlignment="1">
      <alignment horizontal="center" vertical="center"/>
    </xf>
    <xf numFmtId="3" fontId="53" fillId="0" borderId="54" xfId="0" applyNumberFormat="1" applyFont="1" applyFill="1" applyBorder="1" applyAlignment="1">
      <alignment horizontal="center" vertical="center" wrapText="1"/>
    </xf>
    <xf numFmtId="167" fontId="110" fillId="0" borderId="0" xfId="0" applyNumberFormat="1" applyFont="1" applyFill="1" applyAlignment="1">
      <alignment wrapText="1"/>
    </xf>
    <xf numFmtId="2" fontId="53" fillId="0" borderId="31" xfId="0" applyNumberFormat="1" applyFont="1" applyFill="1" applyBorder="1" applyAlignment="1">
      <alignment horizontal="center" vertical="center" wrapText="1"/>
    </xf>
    <xf numFmtId="3" fontId="58" fillId="0" borderId="14" xfId="0" applyNumberFormat="1" applyFont="1" applyFill="1" applyBorder="1" applyAlignment="1">
      <alignment horizontal="center" vertical="center"/>
    </xf>
    <xf numFmtId="3" fontId="53" fillId="0" borderId="56" xfId="0" applyNumberFormat="1" applyFont="1" applyFill="1" applyBorder="1" applyAlignment="1">
      <alignment horizontal="center" vertical="center"/>
    </xf>
    <xf numFmtId="3" fontId="54" fillId="0" borderId="14" xfId="0" applyNumberFormat="1" applyFont="1" applyFill="1" applyBorder="1" applyAlignment="1">
      <alignment horizontal="center" vertical="center"/>
    </xf>
    <xf numFmtId="3" fontId="44" fillId="0" borderId="54" xfId="0" applyNumberFormat="1" applyFont="1" applyFill="1" applyBorder="1" applyAlignment="1">
      <alignment horizontal="center" vertical="center"/>
    </xf>
    <xf numFmtId="0" fontId="63" fillId="2" borderId="0" xfId="0" applyFont="1" applyFill="1" applyBorder="1" applyAlignment="1">
      <alignment horizontal="center"/>
    </xf>
    <xf numFmtId="166" fontId="44" fillId="0" borderId="1" xfId="0" applyNumberFormat="1" applyFont="1" applyFill="1" applyBorder="1" applyAlignment="1">
      <alignment horizontal="center" vertical="center"/>
    </xf>
    <xf numFmtId="166" fontId="44" fillId="0" borderId="3" xfId="0" applyNumberFormat="1" applyFont="1" applyFill="1" applyBorder="1" applyAlignment="1">
      <alignment horizontal="center" vertical="center"/>
    </xf>
    <xf numFmtId="3" fontId="39" fillId="0" borderId="0" xfId="0" applyNumberFormat="1" applyFont="1" applyFill="1" applyBorder="1" applyAlignment="1">
      <alignment wrapText="1"/>
    </xf>
    <xf numFmtId="3" fontId="44" fillId="0" borderId="5" xfId="0" applyNumberFormat="1" applyFont="1" applyFill="1" applyBorder="1" applyAlignment="1">
      <alignment horizontal="center" vertical="center"/>
    </xf>
    <xf numFmtId="3" fontId="44" fillId="0" borderId="30" xfId="0" applyNumberFormat="1" applyFont="1" applyFill="1" applyBorder="1" applyAlignment="1">
      <alignment horizontal="center" vertical="center"/>
    </xf>
    <xf numFmtId="166" fontId="44" fillId="0" borderId="5" xfId="0" applyNumberFormat="1" applyFont="1" applyFill="1" applyBorder="1" applyAlignment="1">
      <alignment horizontal="center" vertical="center"/>
    </xf>
    <xf numFmtId="3" fontId="44" fillId="0" borderId="1" xfId="0" applyNumberFormat="1" applyFont="1" applyFill="1" applyBorder="1" applyAlignment="1">
      <alignment horizontal="center" vertical="center"/>
    </xf>
    <xf numFmtId="3" fontId="44" fillId="0" borderId="2" xfId="0" applyNumberFormat="1" applyFont="1" applyFill="1" applyBorder="1" applyAlignment="1">
      <alignment horizontal="center" vertical="center"/>
    </xf>
    <xf numFmtId="0" fontId="43" fillId="0" borderId="2" xfId="0" applyFont="1" applyFill="1" applyBorder="1" applyAlignment="1">
      <alignment horizontal="center" vertical="center"/>
    </xf>
    <xf numFmtId="2" fontId="55" fillId="0" borderId="54" xfId="0" applyNumberFormat="1" applyFont="1" applyFill="1" applyBorder="1" applyAlignment="1">
      <alignment horizontal="center" vertical="center" wrapText="1"/>
    </xf>
    <xf numFmtId="166" fontId="44" fillId="2" borderId="1" xfId="0" applyNumberFormat="1" applyFont="1" applyFill="1" applyBorder="1" applyAlignment="1">
      <alignment horizontal="center" vertical="center"/>
    </xf>
    <xf numFmtId="3" fontId="54" fillId="0" borderId="12" xfId="0" applyNumberFormat="1" applyFont="1" applyFill="1" applyBorder="1" applyAlignment="1">
      <alignment horizontal="center" vertical="center" wrapText="1"/>
    </xf>
    <xf numFmtId="3" fontId="54" fillId="0" borderId="22" xfId="0" applyNumberFormat="1" applyFont="1" applyFill="1" applyBorder="1" applyAlignment="1">
      <alignment horizontal="center" vertical="center"/>
    </xf>
    <xf numFmtId="166" fontId="54" fillId="0" borderId="22" xfId="0" applyNumberFormat="1" applyFont="1" applyFill="1" applyBorder="1" applyAlignment="1">
      <alignment horizontal="center" vertical="center"/>
    </xf>
    <xf numFmtId="166" fontId="54" fillId="0" borderId="66" xfId="0" applyNumberFormat="1" applyFont="1" applyFill="1" applyBorder="1" applyAlignment="1">
      <alignment horizontal="center" vertical="center"/>
    </xf>
    <xf numFmtId="2" fontId="43" fillId="0" borderId="31" xfId="0" applyNumberFormat="1" applyFont="1" applyFill="1" applyBorder="1" applyAlignment="1">
      <alignment horizontal="center" vertical="center"/>
    </xf>
    <xf numFmtId="3" fontId="44" fillId="0" borderId="1" xfId="0" applyNumberFormat="1" applyFont="1" applyFill="1" applyBorder="1" applyAlignment="1">
      <alignment horizontal="center" vertical="center" wrapText="1"/>
    </xf>
    <xf numFmtId="3" fontId="54" fillId="0" borderId="3" xfId="0" applyNumberFormat="1" applyFont="1" applyFill="1" applyBorder="1" applyAlignment="1">
      <alignment horizontal="center" vertical="center" wrapText="1"/>
    </xf>
    <xf numFmtId="167" fontId="44" fillId="0" borderId="31" xfId="0" applyNumberFormat="1" applyFont="1" applyFill="1" applyBorder="1" applyAlignment="1">
      <alignment horizontal="center" vertical="center" wrapText="1"/>
    </xf>
    <xf numFmtId="3" fontId="44" fillId="0" borderId="3" xfId="0" applyNumberFormat="1" applyFont="1" applyFill="1" applyBorder="1" applyAlignment="1">
      <alignment horizontal="center" vertical="center" wrapText="1"/>
    </xf>
    <xf numFmtId="0" fontId="43" fillId="0" borderId="11" xfId="0" applyFont="1" applyFill="1" applyBorder="1"/>
    <xf numFmtId="0" fontId="39" fillId="0" borderId="17" xfId="0" applyFont="1" applyFill="1" applyBorder="1"/>
    <xf numFmtId="0" fontId="44" fillId="0" borderId="17" xfId="0" applyFont="1" applyFill="1" applyBorder="1"/>
    <xf numFmtId="0" fontId="44" fillId="0" borderId="43" xfId="0" applyFont="1" applyFill="1" applyBorder="1"/>
    <xf numFmtId="0" fontId="43" fillId="0" borderId="56" xfId="0" applyFont="1" applyFill="1" applyBorder="1"/>
    <xf numFmtId="0" fontId="44" fillId="0" borderId="28" xfId="0" applyFont="1" applyFill="1" applyBorder="1"/>
    <xf numFmtId="0" fontId="39" fillId="0" borderId="56" xfId="0" applyFont="1" applyFill="1" applyBorder="1"/>
    <xf numFmtId="0" fontId="40" fillId="0" borderId="17" xfId="0" applyFont="1" applyFill="1" applyBorder="1"/>
    <xf numFmtId="0" fontId="40" fillId="0" borderId="24" xfId="0" applyFont="1" applyFill="1" applyBorder="1"/>
    <xf numFmtId="3" fontId="44" fillId="0" borderId="59" xfId="0" applyNumberFormat="1" applyFont="1" applyFill="1" applyBorder="1" applyAlignment="1">
      <alignment horizontal="center" vertical="center"/>
    </xf>
    <xf numFmtId="167" fontId="44" fillId="0" borderId="57" xfId="0" applyNumberFormat="1" applyFont="1" applyFill="1" applyBorder="1" applyAlignment="1">
      <alignment horizontal="center"/>
    </xf>
    <xf numFmtId="0" fontId="39" fillId="0" borderId="38" xfId="0" applyFont="1" applyFill="1" applyBorder="1"/>
    <xf numFmtId="166" fontId="44" fillId="0" borderId="58" xfId="0" applyNumberFormat="1" applyFont="1" applyFill="1" applyBorder="1" applyAlignment="1">
      <alignment horizontal="center" vertical="center"/>
    </xf>
    <xf numFmtId="166" fontId="44" fillId="0" borderId="18" xfId="0" applyNumberFormat="1" applyFont="1" applyFill="1" applyBorder="1" applyAlignment="1">
      <alignment horizontal="center" vertical="center"/>
    </xf>
    <xf numFmtId="166" fontId="44" fillId="0" borderId="64" xfId="0" applyNumberFormat="1" applyFont="1" applyFill="1" applyBorder="1" applyAlignment="1">
      <alignment horizontal="center" vertical="center"/>
    </xf>
    <xf numFmtId="166" fontId="44" fillId="0" borderId="67" xfId="0" applyNumberFormat="1" applyFont="1" applyFill="1" applyBorder="1" applyAlignment="1">
      <alignment horizontal="center" vertical="center"/>
    </xf>
    <xf numFmtId="166" fontId="89" fillId="0" borderId="11" xfId="0" applyNumberFormat="1" applyFont="1" applyFill="1" applyBorder="1" applyAlignment="1">
      <alignment horizontal="center" vertical="center"/>
    </xf>
    <xf numFmtId="166" fontId="89" fillId="0" borderId="12" xfId="0" applyNumberFormat="1" applyFont="1" applyFill="1" applyBorder="1" applyAlignment="1">
      <alignment horizontal="center" vertical="center"/>
    </xf>
    <xf numFmtId="0" fontId="44" fillId="0" borderId="11" xfId="0" applyFont="1" applyFill="1" applyBorder="1"/>
    <xf numFmtId="0" fontId="44" fillId="0" borderId="57" xfId="0" applyFont="1" applyFill="1" applyBorder="1"/>
    <xf numFmtId="166" fontId="44" fillId="0" borderId="17" xfId="0" applyNumberFormat="1" applyFont="1" applyFill="1" applyBorder="1" applyAlignment="1">
      <alignment horizontal="center" vertical="center"/>
    </xf>
    <xf numFmtId="166" fontId="44" fillId="0" borderId="43" xfId="0" applyNumberFormat="1" applyFont="1" applyFill="1" applyBorder="1" applyAlignment="1">
      <alignment horizontal="center" vertical="center"/>
    </xf>
    <xf numFmtId="166" fontId="89" fillId="0" borderId="59" xfId="0" applyNumberFormat="1" applyFont="1" applyFill="1" applyBorder="1" applyAlignment="1">
      <alignment horizontal="center" vertical="center"/>
    </xf>
    <xf numFmtId="166" fontId="89" fillId="0" borderId="40" xfId="0" applyNumberFormat="1" applyFont="1" applyFill="1" applyBorder="1" applyAlignment="1">
      <alignment horizontal="center" vertical="center"/>
    </xf>
    <xf numFmtId="167" fontId="40" fillId="0" borderId="18" xfId="0" applyNumberFormat="1" applyFont="1" applyFill="1" applyBorder="1" applyAlignment="1">
      <alignment horizontal="center"/>
    </xf>
    <xf numFmtId="167" fontId="40" fillId="0" borderId="76" xfId="0" applyNumberFormat="1" applyFont="1" applyFill="1" applyBorder="1" applyAlignment="1">
      <alignment horizontal="center"/>
    </xf>
    <xf numFmtId="167" fontId="40" fillId="0" borderId="29" xfId="0" applyNumberFormat="1" applyFont="1" applyFill="1" applyBorder="1" applyAlignment="1">
      <alignment horizontal="center"/>
    </xf>
    <xf numFmtId="166" fontId="44" fillId="0" borderId="3" xfId="0" applyNumberFormat="1" applyFont="1" applyFill="1" applyBorder="1" applyAlignment="1">
      <alignment horizontal="center" vertical="center" wrapText="1"/>
    </xf>
    <xf numFmtId="3" fontId="44" fillId="0" borderId="14" xfId="0" applyNumberFormat="1" applyFont="1" applyFill="1" applyBorder="1" applyAlignment="1">
      <alignment horizontal="center" vertical="center"/>
    </xf>
    <xf numFmtId="3" fontId="44" fillId="0" borderId="66" xfId="0" applyNumberFormat="1" applyFont="1" applyFill="1" applyBorder="1" applyAlignment="1">
      <alignment horizontal="center" vertical="center"/>
    </xf>
    <xf numFmtId="166" fontId="44" fillId="0" borderId="54" xfId="0" applyNumberFormat="1" applyFont="1" applyFill="1" applyBorder="1" applyAlignment="1">
      <alignment horizontal="center" vertical="center" wrapText="1"/>
    </xf>
    <xf numFmtId="166" fontId="44" fillId="0" borderId="37" xfId="0" applyNumberFormat="1" applyFont="1" applyFill="1" applyBorder="1" applyAlignment="1">
      <alignment horizontal="center" vertical="center" wrapText="1"/>
    </xf>
    <xf numFmtId="166" fontId="44" fillId="0" borderId="31" xfId="0" applyNumberFormat="1" applyFont="1" applyFill="1" applyBorder="1" applyAlignment="1">
      <alignment horizontal="center" vertical="center" wrapText="1"/>
    </xf>
    <xf numFmtId="166" fontId="44" fillId="0" borderId="66" xfId="0" applyNumberFormat="1" applyFont="1" applyFill="1" applyBorder="1" applyAlignment="1">
      <alignment horizontal="center" vertical="center"/>
    </xf>
    <xf numFmtId="4" fontId="44" fillId="0" borderId="5" xfId="0" applyNumberFormat="1" applyFont="1" applyFill="1" applyBorder="1" applyAlignment="1">
      <alignment horizontal="center" vertical="center"/>
    </xf>
    <xf numFmtId="4" fontId="44" fillId="0" borderId="4" xfId="0" applyNumberFormat="1" applyFont="1" applyFill="1" applyBorder="1" applyAlignment="1">
      <alignment horizontal="center" vertical="center" wrapText="1"/>
    </xf>
    <xf numFmtId="4" fontId="44" fillId="0" borderId="30" xfId="0" applyNumberFormat="1" applyFont="1" applyFill="1" applyBorder="1" applyAlignment="1">
      <alignment horizontal="center" vertical="center"/>
    </xf>
    <xf numFmtId="4" fontId="44" fillId="0" borderId="3" xfId="0" applyNumberFormat="1" applyFont="1" applyFill="1" applyBorder="1" applyAlignment="1">
      <alignment horizontal="center" vertical="center"/>
    </xf>
    <xf numFmtId="1" fontId="55" fillId="0" borderId="54" xfId="0" applyNumberFormat="1" applyFont="1" applyFill="1" applyBorder="1" applyAlignment="1">
      <alignment horizontal="center" vertical="center"/>
    </xf>
    <xf numFmtId="0" fontId="60" fillId="0" borderId="49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/>
    </xf>
    <xf numFmtId="0" fontId="55" fillId="0" borderId="16" xfId="0" applyFont="1" applyFill="1" applyBorder="1" applyAlignment="1">
      <alignment horizontal="center" vertical="center"/>
    </xf>
    <xf numFmtId="0" fontId="55" fillId="0" borderId="53" xfId="0" applyFont="1" applyFill="1" applyBorder="1" applyAlignment="1">
      <alignment horizontal="center" vertical="center"/>
    </xf>
    <xf numFmtId="0" fontId="55" fillId="0" borderId="56" xfId="0" applyFont="1" applyFill="1" applyBorder="1" applyAlignment="1">
      <alignment horizontal="center" vertical="center"/>
    </xf>
    <xf numFmtId="0" fontId="55" fillId="0" borderId="56" xfId="0" applyFont="1" applyFill="1" applyBorder="1" applyAlignment="1">
      <alignment horizontal="center" vertical="center" wrapText="1"/>
    </xf>
    <xf numFmtId="0" fontId="55" fillId="0" borderId="28" xfId="0" applyFont="1" applyFill="1" applyBorder="1" applyAlignment="1">
      <alignment horizontal="center" vertical="center" wrapText="1"/>
    </xf>
    <xf numFmtId="0" fontId="55" fillId="0" borderId="65" xfId="0" applyFont="1" applyFill="1" applyBorder="1" applyAlignment="1">
      <alignment horizontal="center" vertical="center" wrapText="1"/>
    </xf>
    <xf numFmtId="167" fontId="55" fillId="0" borderId="54" xfId="0" applyNumberFormat="1" applyFont="1" applyFill="1" applyBorder="1" applyAlignment="1">
      <alignment horizontal="center" vertical="center"/>
    </xf>
    <xf numFmtId="2" fontId="55" fillId="0" borderId="54" xfId="0" applyNumberFormat="1" applyFont="1" applyFill="1" applyBorder="1" applyAlignment="1">
      <alignment horizontal="center" vertical="center"/>
    </xf>
    <xf numFmtId="4" fontId="55" fillId="0" borderId="54" xfId="0" applyNumberFormat="1" applyFont="1" applyFill="1" applyBorder="1" applyAlignment="1">
      <alignment horizontal="center" vertical="center"/>
    </xf>
    <xf numFmtId="0" fontId="55" fillId="0" borderId="54" xfId="0" applyNumberFormat="1" applyFont="1" applyFill="1" applyBorder="1" applyAlignment="1">
      <alignment horizontal="center" vertical="center"/>
    </xf>
    <xf numFmtId="167" fontId="55" fillId="0" borderId="54" xfId="0" applyNumberFormat="1" applyFont="1" applyFill="1" applyBorder="1" applyAlignment="1">
      <alignment horizontal="center" vertical="center" wrapText="1"/>
    </xf>
    <xf numFmtId="167" fontId="55" fillId="0" borderId="31" xfId="0" applyNumberFormat="1" applyFont="1" applyFill="1" applyBorder="1" applyAlignment="1">
      <alignment horizontal="center" vertical="center"/>
    </xf>
    <xf numFmtId="2" fontId="55" fillId="0" borderId="31" xfId="0" applyNumberFormat="1" applyFont="1" applyFill="1" applyBorder="1" applyAlignment="1">
      <alignment horizontal="center" vertical="center"/>
    </xf>
    <xf numFmtId="4" fontId="55" fillId="0" borderId="54" xfId="0" applyNumberFormat="1" applyFont="1" applyFill="1" applyBorder="1" applyAlignment="1">
      <alignment horizontal="center" vertical="center" wrapText="1"/>
    </xf>
    <xf numFmtId="0" fontId="55" fillId="0" borderId="54" xfId="0" applyNumberFormat="1" applyFont="1" applyFill="1" applyBorder="1" applyAlignment="1">
      <alignment horizontal="center" vertical="center" wrapText="1"/>
    </xf>
    <xf numFmtId="0" fontId="55" fillId="0" borderId="31" xfId="0" applyNumberFormat="1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vertical="center"/>
    </xf>
    <xf numFmtId="14" fontId="39" fillId="0" borderId="59" xfId="0" applyNumberFormat="1" applyFont="1" applyFill="1" applyBorder="1" applyAlignment="1">
      <alignment vertical="center"/>
    </xf>
    <xf numFmtId="14" fontId="39" fillId="0" borderId="57" xfId="0" applyNumberFormat="1" applyFont="1" applyFill="1" applyBorder="1" applyAlignment="1">
      <alignment vertical="center"/>
    </xf>
    <xf numFmtId="14" fontId="39" fillId="0" borderId="12" xfId="0" applyNumberFormat="1" applyFont="1" applyFill="1" applyBorder="1" applyAlignment="1">
      <alignment vertical="center"/>
    </xf>
    <xf numFmtId="0" fontId="43" fillId="0" borderId="17" xfId="0" applyFont="1" applyFill="1" applyBorder="1" applyAlignment="1">
      <alignment vertical="center"/>
    </xf>
    <xf numFmtId="3" fontId="44" fillId="0" borderId="58" xfId="0" applyNumberFormat="1" applyFont="1" applyFill="1" applyBorder="1" applyAlignment="1">
      <alignment horizontal="center" vertical="center"/>
    </xf>
    <xf numFmtId="3" fontId="44" fillId="0" borderId="18" xfId="0" applyNumberFormat="1" applyFont="1" applyFill="1" applyBorder="1" applyAlignment="1">
      <alignment horizontal="center" vertical="center"/>
    </xf>
    <xf numFmtId="3" fontId="44" fillId="0" borderId="23" xfId="0" applyNumberFormat="1" applyFont="1" applyFill="1" applyBorder="1" applyAlignment="1">
      <alignment horizontal="center" vertical="center"/>
    </xf>
    <xf numFmtId="0" fontId="43" fillId="0" borderId="43" xfId="0" applyFont="1" applyFill="1" applyBorder="1" applyAlignment="1">
      <alignment vertical="center"/>
    </xf>
    <xf numFmtId="3" fontId="44" fillId="0" borderId="64" xfId="0" applyNumberFormat="1" applyFont="1" applyFill="1" applyBorder="1" applyAlignment="1">
      <alignment horizontal="center" vertical="center"/>
    </xf>
    <xf numFmtId="3" fontId="44" fillId="0" borderId="67" xfId="0" applyNumberFormat="1" applyFont="1" applyFill="1" applyBorder="1" applyAlignment="1">
      <alignment horizontal="center" vertical="center"/>
    </xf>
    <xf numFmtId="166" fontId="54" fillId="0" borderId="14" xfId="0" applyNumberFormat="1" applyFont="1" applyFill="1" applyBorder="1" applyAlignment="1">
      <alignment horizontal="center" vertical="center"/>
    </xf>
    <xf numFmtId="3" fontId="43" fillId="0" borderId="56" xfId="0" applyNumberFormat="1" applyFont="1" applyFill="1" applyBorder="1" applyAlignment="1">
      <alignment horizontal="center" vertical="center" wrapText="1"/>
    </xf>
    <xf numFmtId="3" fontId="44" fillId="0" borderId="28" xfId="0" applyNumberFormat="1" applyFont="1" applyFill="1" applyBorder="1" applyAlignment="1">
      <alignment horizontal="center" vertical="center" wrapText="1"/>
    </xf>
    <xf numFmtId="3" fontId="44" fillId="0" borderId="65" xfId="0" applyNumberFormat="1" applyFont="1" applyFill="1" applyBorder="1" applyAlignment="1">
      <alignment horizontal="center" vertical="center" wrapText="1"/>
    </xf>
    <xf numFmtId="3" fontId="43" fillId="0" borderId="13" xfId="0" applyNumberFormat="1" applyFont="1" applyFill="1" applyBorder="1" applyAlignment="1">
      <alignment horizontal="center" vertical="center" wrapText="1"/>
    </xf>
    <xf numFmtId="3" fontId="44" fillId="0" borderId="16" xfId="0" applyNumberFormat="1" applyFont="1" applyFill="1" applyBorder="1" applyAlignment="1">
      <alignment horizontal="center" vertical="center" wrapText="1"/>
    </xf>
    <xf numFmtId="3" fontId="44" fillId="0" borderId="53" xfId="0" applyNumberFormat="1" applyFont="1" applyFill="1" applyBorder="1" applyAlignment="1">
      <alignment horizontal="center" vertical="center" wrapText="1"/>
    </xf>
    <xf numFmtId="166" fontId="43" fillId="0" borderId="12" xfId="0" applyNumberFormat="1" applyFont="1" applyFill="1" applyBorder="1" applyAlignment="1">
      <alignment horizontal="center" vertical="center" wrapText="1"/>
    </xf>
    <xf numFmtId="3" fontId="43" fillId="0" borderId="22" xfId="0" applyNumberFormat="1" applyFont="1" applyFill="1" applyBorder="1" applyAlignment="1">
      <alignment horizontal="center" vertical="center" wrapText="1"/>
    </xf>
    <xf numFmtId="166" fontId="44" fillId="0" borderId="14" xfId="0" applyNumberFormat="1" applyFont="1" applyFill="1" applyBorder="1" applyAlignment="1">
      <alignment horizontal="center" vertical="center" wrapText="1"/>
    </xf>
    <xf numFmtId="166" fontId="44" fillId="0" borderId="66" xfId="0" applyNumberFormat="1" applyFont="1" applyFill="1" applyBorder="1" applyAlignment="1">
      <alignment horizontal="center" vertical="center" wrapText="1"/>
    </xf>
    <xf numFmtId="3" fontId="53" fillId="0" borderId="12" xfId="0" applyNumberFormat="1" applyFont="1" applyFill="1" applyBorder="1" applyAlignment="1">
      <alignment horizontal="center" vertical="center"/>
    </xf>
    <xf numFmtId="166" fontId="53" fillId="0" borderId="12" xfId="0" applyNumberFormat="1" applyFont="1" applyFill="1" applyBorder="1" applyAlignment="1">
      <alignment horizontal="center" vertical="center"/>
    </xf>
    <xf numFmtId="3" fontId="44" fillId="0" borderId="22" xfId="0" applyNumberFormat="1" applyFont="1" applyFill="1" applyBorder="1" applyAlignment="1">
      <alignment horizontal="center" vertical="center"/>
    </xf>
    <xf numFmtId="166" fontId="44" fillId="0" borderId="22" xfId="0" applyNumberFormat="1" applyFont="1" applyFill="1" applyBorder="1" applyAlignment="1">
      <alignment horizontal="center" vertical="center"/>
    </xf>
    <xf numFmtId="3" fontId="58" fillId="0" borderId="22" xfId="0" applyNumberFormat="1" applyFont="1" applyFill="1" applyBorder="1" applyAlignment="1">
      <alignment horizontal="center" vertical="center"/>
    </xf>
    <xf numFmtId="3" fontId="58" fillId="0" borderId="2" xfId="0" applyNumberFormat="1" applyFont="1" applyFill="1" applyBorder="1" applyAlignment="1">
      <alignment horizontal="center" vertical="center"/>
    </xf>
    <xf numFmtId="166" fontId="58" fillId="0" borderId="2" xfId="0" applyNumberFormat="1" applyFont="1" applyFill="1" applyBorder="1" applyAlignment="1">
      <alignment horizontal="center" vertical="center"/>
    </xf>
    <xf numFmtId="3" fontId="44" fillId="0" borderId="28" xfId="0" applyNumberFormat="1" applyFont="1" applyFill="1" applyBorder="1" applyAlignment="1">
      <alignment horizontal="center" vertical="center"/>
    </xf>
    <xf numFmtId="3" fontId="58" fillId="0" borderId="28" xfId="0" applyNumberFormat="1" applyFont="1" applyFill="1" applyBorder="1" applyAlignment="1">
      <alignment vertical="center"/>
    </xf>
    <xf numFmtId="3" fontId="90" fillId="0" borderId="14" xfId="0" applyNumberFormat="1" applyFont="1" applyFill="1" applyBorder="1" applyAlignment="1">
      <alignment horizontal="center" vertical="center"/>
    </xf>
    <xf numFmtId="3" fontId="58" fillId="0" borderId="28" xfId="0" applyNumberFormat="1" applyFont="1" applyFill="1" applyBorder="1" applyAlignment="1">
      <alignment horizontal="center" vertical="center"/>
    </xf>
    <xf numFmtId="3" fontId="58" fillId="0" borderId="23" xfId="0" applyNumberFormat="1" applyFont="1" applyFill="1" applyBorder="1" applyAlignment="1">
      <alignment horizontal="center" vertical="center"/>
    </xf>
    <xf numFmtId="3" fontId="44" fillId="0" borderId="65" xfId="0" applyNumberFormat="1" applyFont="1" applyFill="1" applyBorder="1" applyAlignment="1">
      <alignment horizontal="center" vertical="center"/>
    </xf>
    <xf numFmtId="166" fontId="54" fillId="0" borderId="3" xfId="0" applyNumberFormat="1" applyFont="1" applyFill="1" applyBorder="1" applyAlignment="1">
      <alignment horizontal="center" vertical="center"/>
    </xf>
    <xf numFmtId="0" fontId="61" fillId="0" borderId="0" xfId="19" applyFont="1" applyFill="1" applyBorder="1" applyAlignment="1">
      <alignment horizontal="left" vertical="center" wrapText="1"/>
    </xf>
    <xf numFmtId="3" fontId="44" fillId="0" borderId="1" xfId="0" applyNumberFormat="1" applyFont="1" applyFill="1" applyBorder="1" applyAlignment="1">
      <alignment horizontal="center" vertical="center"/>
    </xf>
    <xf numFmtId="3" fontId="44" fillId="0" borderId="31" xfId="0" applyNumberFormat="1" applyFont="1" applyFill="1" applyBorder="1" applyAlignment="1">
      <alignment horizontal="center" vertical="center" wrapText="1"/>
    </xf>
    <xf numFmtId="3" fontId="115" fillId="0" borderId="38" xfId="19" applyNumberFormat="1" applyFont="1" applyFill="1" applyBorder="1" applyAlignment="1">
      <alignment horizontal="center" vertical="center"/>
    </xf>
    <xf numFmtId="3" fontId="44" fillId="0" borderId="0" xfId="0" applyNumberFormat="1" applyFont="1" applyFill="1" applyBorder="1" applyAlignment="1">
      <alignment horizontal="center" vertical="center"/>
    </xf>
    <xf numFmtId="0" fontId="44" fillId="0" borderId="2" xfId="0" applyNumberFormat="1" applyFont="1" applyFill="1" applyBorder="1" applyAlignment="1">
      <alignment horizontal="center" vertical="center"/>
    </xf>
    <xf numFmtId="0" fontId="115" fillId="0" borderId="30" xfId="19" applyFont="1" applyFill="1" applyBorder="1"/>
    <xf numFmtId="0" fontId="115" fillId="0" borderId="30" xfId="19" applyFont="1" applyFill="1" applyBorder="1" applyAlignment="1">
      <alignment horizontal="center"/>
    </xf>
    <xf numFmtId="3" fontId="54" fillId="0" borderId="3" xfId="0" applyNumberFormat="1" applyFont="1" applyFill="1" applyBorder="1" applyAlignment="1">
      <alignment horizontal="center" vertical="center"/>
    </xf>
    <xf numFmtId="0" fontId="60" fillId="0" borderId="5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0" fillId="0" borderId="37" xfId="0" applyFont="1" applyFill="1" applyBorder="1" applyAlignment="1">
      <alignment horizontal="center" vertical="center" wrapText="1"/>
    </xf>
    <xf numFmtId="0" fontId="60" fillId="0" borderId="56" xfId="0" applyFont="1" applyFill="1" applyBorder="1" applyAlignment="1">
      <alignment horizontal="center" vertical="top" wrapText="1"/>
    </xf>
    <xf numFmtId="0" fontId="60" fillId="0" borderId="65" xfId="0" applyFont="1" applyFill="1" applyBorder="1" applyAlignment="1">
      <alignment horizontal="center" vertical="top" wrapText="1"/>
    </xf>
    <xf numFmtId="0" fontId="60" fillId="0" borderId="5" xfId="0" applyFont="1" applyFill="1" applyBorder="1" applyAlignment="1">
      <alignment horizontal="center" vertical="top" wrapText="1"/>
    </xf>
    <xf numFmtId="0" fontId="60" fillId="0" borderId="10" xfId="0" applyFont="1" applyFill="1" applyBorder="1" applyAlignment="1">
      <alignment horizontal="center" vertical="top" wrapText="1"/>
    </xf>
    <xf numFmtId="0" fontId="60" fillId="0" borderId="37" xfId="0" applyFont="1" applyFill="1" applyBorder="1" applyAlignment="1">
      <alignment horizontal="center" vertical="top" wrapText="1"/>
    </xf>
    <xf numFmtId="3" fontId="44" fillId="0" borderId="54" xfId="0" applyNumberFormat="1" applyFont="1" applyFill="1" applyBorder="1" applyAlignment="1">
      <alignment horizontal="center"/>
    </xf>
    <xf numFmtId="3" fontId="44" fillId="0" borderId="51" xfId="0" applyNumberFormat="1" applyFont="1" applyFill="1" applyBorder="1" applyAlignment="1">
      <alignment horizontal="center"/>
    </xf>
    <xf numFmtId="0" fontId="44" fillId="0" borderId="1" xfId="0" applyNumberFormat="1" applyFont="1" applyFill="1" applyBorder="1" applyAlignment="1">
      <alignment horizontal="center" vertical="center"/>
    </xf>
    <xf numFmtId="0" fontId="44" fillId="0" borderId="2" xfId="0" applyNumberFormat="1" applyFont="1" applyFill="1" applyBorder="1" applyAlignment="1">
      <alignment horizontal="center" vertical="center"/>
    </xf>
    <xf numFmtId="3" fontId="44" fillId="0" borderId="1" xfId="0" applyNumberFormat="1" applyFont="1" applyFill="1" applyBorder="1" applyAlignment="1">
      <alignment horizontal="center" vertical="center"/>
    </xf>
    <xf numFmtId="3" fontId="44" fillId="0" borderId="2" xfId="0" applyNumberFormat="1" applyFont="1" applyFill="1" applyBorder="1" applyAlignment="1">
      <alignment horizontal="center" vertical="center"/>
    </xf>
    <xf numFmtId="3" fontId="44" fillId="0" borderId="5" xfId="0" applyNumberFormat="1" applyFont="1" applyFill="1" applyBorder="1" applyAlignment="1">
      <alignment horizontal="center" vertical="center"/>
    </xf>
    <xf numFmtId="3" fontId="44" fillId="0" borderId="37" xfId="0" applyNumberFormat="1" applyFont="1" applyFill="1" applyBorder="1" applyAlignment="1">
      <alignment horizontal="center" vertical="center"/>
    </xf>
    <xf numFmtId="3" fontId="44" fillId="0" borderId="30" xfId="0" applyNumberFormat="1" applyFont="1" applyFill="1" applyBorder="1" applyAlignment="1">
      <alignment horizontal="center" vertical="center"/>
    </xf>
    <xf numFmtId="3" fontId="44" fillId="0" borderId="39" xfId="0" applyNumberFormat="1" applyFont="1" applyFill="1" applyBorder="1" applyAlignment="1">
      <alignment horizontal="center" vertical="center"/>
    </xf>
    <xf numFmtId="3" fontId="44" fillId="0" borderId="54" xfId="0" applyNumberFormat="1" applyFont="1" applyFill="1" applyBorder="1" applyAlignment="1">
      <alignment horizontal="center" vertical="center"/>
    </xf>
    <xf numFmtId="3" fontId="44" fillId="0" borderId="51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3" fontId="53" fillId="0" borderId="54" xfId="0" applyNumberFormat="1" applyFont="1" applyFill="1" applyBorder="1" applyAlignment="1">
      <alignment horizontal="center" vertical="center"/>
    </xf>
    <xf numFmtId="3" fontId="53" fillId="0" borderId="51" xfId="0" applyNumberFormat="1" applyFont="1" applyFill="1" applyBorder="1" applyAlignment="1">
      <alignment horizontal="center" vertical="center"/>
    </xf>
    <xf numFmtId="0" fontId="53" fillId="0" borderId="1" xfId="0" applyFont="1" applyFill="1" applyBorder="1" applyAlignment="1">
      <alignment horizontal="center" vertical="center"/>
    </xf>
    <xf numFmtId="0" fontId="53" fillId="0" borderId="2" xfId="0" applyFont="1" applyFill="1" applyBorder="1" applyAlignment="1">
      <alignment horizontal="center" vertical="center"/>
    </xf>
    <xf numFmtId="0" fontId="43" fillId="0" borderId="1" xfId="0" applyFont="1" applyFill="1" applyBorder="1" applyAlignment="1">
      <alignment horizontal="center" vertical="center" wrapText="1"/>
    </xf>
    <xf numFmtId="0" fontId="123" fillId="0" borderId="2" xfId="0" applyFont="1" applyFill="1" applyBorder="1" applyAlignment="1">
      <alignment horizontal="center" vertical="center"/>
    </xf>
    <xf numFmtId="0" fontId="60" fillId="0" borderId="49" xfId="0" applyFont="1" applyFill="1" applyBorder="1" applyAlignment="1">
      <alignment horizontal="center" vertical="center"/>
    </xf>
    <xf numFmtId="3" fontId="52" fillId="0" borderId="54" xfId="0" applyNumberFormat="1" applyFont="1" applyFill="1" applyBorder="1" applyAlignment="1">
      <alignment horizontal="center" vertical="center" wrapText="1"/>
    </xf>
    <xf numFmtId="3" fontId="52" fillId="0" borderId="51" xfId="0" applyNumberFormat="1" applyFont="1" applyFill="1" applyBorder="1" applyAlignment="1">
      <alignment horizontal="center" vertical="center" wrapText="1"/>
    </xf>
    <xf numFmtId="3" fontId="44" fillId="0" borderId="10" xfId="0" applyNumberFormat="1" applyFont="1" applyFill="1" applyBorder="1" applyAlignment="1">
      <alignment horizontal="center"/>
    </xf>
    <xf numFmtId="3" fontId="44" fillId="0" borderId="37" xfId="0" applyNumberFormat="1" applyFont="1" applyFill="1" applyBorder="1" applyAlignment="1">
      <alignment horizontal="center"/>
    </xf>
    <xf numFmtId="3" fontId="44" fillId="0" borderId="9" xfId="0" applyNumberFormat="1" applyFont="1" applyFill="1" applyBorder="1" applyAlignment="1">
      <alignment horizontal="center"/>
    </xf>
    <xf numFmtId="3" fontId="44" fillId="0" borderId="39" xfId="0" applyNumberFormat="1" applyFont="1" applyFill="1" applyBorder="1" applyAlignment="1">
      <alignment horizontal="center"/>
    </xf>
    <xf numFmtId="166" fontId="44" fillId="0" borderId="5" xfId="0" applyNumberFormat="1" applyFont="1" applyFill="1" applyBorder="1" applyAlignment="1">
      <alignment horizontal="center" vertical="center"/>
    </xf>
    <xf numFmtId="166" fontId="44" fillId="0" borderId="37" xfId="0" applyNumberFormat="1" applyFont="1" applyFill="1" applyBorder="1" applyAlignment="1">
      <alignment horizontal="center" vertical="center"/>
    </xf>
    <xf numFmtId="0" fontId="44" fillId="0" borderId="5" xfId="0" applyFont="1" applyFill="1" applyBorder="1" applyAlignment="1">
      <alignment horizontal="center"/>
    </xf>
    <xf numFmtId="0" fontId="44" fillId="0" borderId="37" xfId="0" applyFont="1" applyFill="1" applyBorder="1" applyAlignment="1">
      <alignment horizontal="center"/>
    </xf>
    <xf numFmtId="3" fontId="44" fillId="0" borderId="30" xfId="0" applyNumberFormat="1" applyFont="1" applyFill="1" applyBorder="1" applyAlignment="1">
      <alignment horizontal="center"/>
    </xf>
    <xf numFmtId="3" fontId="44" fillId="0" borderId="5" xfId="0" applyNumberFormat="1" applyFont="1" applyFill="1" applyBorder="1" applyAlignment="1">
      <alignment horizontal="center"/>
    </xf>
    <xf numFmtId="3" fontId="146" fillId="0" borderId="0" xfId="0" applyNumberFormat="1" applyFont="1" applyFill="1" applyBorder="1" applyAlignment="1">
      <alignment horizontal="center" vertical="center" wrapText="1"/>
    </xf>
    <xf numFmtId="2" fontId="49" fillId="0" borderId="0" xfId="0" applyNumberFormat="1" applyFont="1" applyFill="1" applyAlignment="1">
      <alignment horizontal="center"/>
    </xf>
    <xf numFmtId="2" fontId="51" fillId="0" borderId="9" xfId="0" applyNumberFormat="1" applyFont="1" applyFill="1" applyBorder="1" applyAlignment="1">
      <alignment horizontal="center" vertical="center"/>
    </xf>
    <xf numFmtId="0" fontId="43" fillId="0" borderId="1" xfId="0" applyFont="1" applyFill="1" applyBorder="1" applyAlignment="1">
      <alignment horizontal="center" vertical="center"/>
    </xf>
    <xf numFmtId="0" fontId="45" fillId="0" borderId="54" xfId="0" applyFont="1" applyFill="1" applyBorder="1" applyAlignment="1">
      <alignment horizontal="center" vertical="center" wrapText="1"/>
    </xf>
    <xf numFmtId="0" fontId="45" fillId="0" borderId="51" xfId="0" applyFont="1" applyFill="1" applyBorder="1" applyAlignment="1">
      <alignment horizontal="center" vertical="center" wrapText="1"/>
    </xf>
    <xf numFmtId="2" fontId="124" fillId="0" borderId="54" xfId="0" applyNumberFormat="1" applyFont="1" applyFill="1" applyBorder="1" applyAlignment="1">
      <alignment horizontal="center" vertical="center"/>
    </xf>
    <xf numFmtId="2" fontId="124" fillId="0" borderId="51" xfId="0" applyNumberFormat="1" applyFont="1" applyFill="1" applyBorder="1" applyAlignment="1">
      <alignment horizontal="center" vertical="center"/>
    </xf>
    <xf numFmtId="3" fontId="44" fillId="0" borderId="0" xfId="0" applyNumberFormat="1" applyFont="1" applyFill="1" applyBorder="1" applyAlignment="1">
      <alignment horizontal="center" vertical="center"/>
    </xf>
    <xf numFmtId="167" fontId="110" fillId="0" borderId="0" xfId="0" applyNumberFormat="1" applyFont="1" applyFill="1" applyAlignment="1">
      <alignment horizontal="center" wrapText="1"/>
    </xf>
    <xf numFmtId="0" fontId="44" fillId="0" borderId="28" xfId="0" applyFont="1" applyFill="1" applyBorder="1" applyAlignment="1">
      <alignment horizontal="left" vertical="center"/>
    </xf>
    <xf numFmtId="0" fontId="44" fillId="0" borderId="42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right"/>
    </xf>
    <xf numFmtId="0" fontId="43" fillId="0" borderId="3" xfId="0" applyFont="1" applyFill="1" applyBorder="1" applyAlignment="1">
      <alignment horizontal="center" vertical="center"/>
    </xf>
    <xf numFmtId="0" fontId="43" fillId="0" borderId="2" xfId="0" applyFont="1" applyFill="1" applyBorder="1" applyAlignment="1">
      <alignment horizontal="center" vertical="center"/>
    </xf>
    <xf numFmtId="0" fontId="43" fillId="0" borderId="5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4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30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3" xfId="0" applyFont="1" applyFill="1" applyBorder="1" applyAlignment="1">
      <alignment horizontal="center" vertical="center" wrapText="1"/>
    </xf>
    <xf numFmtId="0" fontId="43" fillId="0" borderId="2" xfId="0" applyFont="1" applyFill="1" applyBorder="1" applyAlignment="1">
      <alignment horizontal="center" vertical="center" wrapText="1"/>
    </xf>
    <xf numFmtId="49" fontId="43" fillId="0" borderId="5" xfId="0" applyNumberFormat="1" applyFont="1" applyFill="1" applyBorder="1" applyAlignment="1">
      <alignment horizontal="center" vertical="center" wrapText="1"/>
    </xf>
    <xf numFmtId="49" fontId="43" fillId="0" borderId="4" xfId="0" applyNumberFormat="1" applyFont="1" applyFill="1" applyBorder="1" applyAlignment="1">
      <alignment horizontal="center" vertical="center" wrapText="1"/>
    </xf>
    <xf numFmtId="49" fontId="43" fillId="0" borderId="30" xfId="0" applyNumberFormat="1" applyFont="1" applyFill="1" applyBorder="1" applyAlignment="1">
      <alignment horizontal="center" vertical="center" wrapText="1"/>
    </xf>
    <xf numFmtId="49" fontId="43" fillId="0" borderId="1" xfId="0" applyNumberFormat="1" applyFont="1" applyFill="1" applyBorder="1" applyAlignment="1">
      <alignment horizontal="center" vertical="center" wrapText="1"/>
    </xf>
    <xf numFmtId="49" fontId="43" fillId="0" borderId="3" xfId="0" applyNumberFormat="1" applyFont="1" applyFill="1" applyBorder="1" applyAlignment="1">
      <alignment horizontal="center" vertical="center" wrapText="1"/>
    </xf>
    <xf numFmtId="49" fontId="43" fillId="0" borderId="2" xfId="0" applyNumberFormat="1" applyFont="1" applyFill="1" applyBorder="1" applyAlignment="1">
      <alignment horizontal="center" vertical="center" wrapText="1"/>
    </xf>
    <xf numFmtId="49" fontId="43" fillId="0" borderId="12" xfId="0" applyNumberFormat="1" applyFont="1" applyFill="1" applyBorder="1" applyAlignment="1">
      <alignment horizontal="center" vertical="center" wrapText="1"/>
    </xf>
    <xf numFmtId="49" fontId="43" fillId="0" borderId="14" xfId="0" applyNumberFormat="1" applyFont="1" applyFill="1" applyBorder="1" applyAlignment="1">
      <alignment horizontal="center" vertical="center" wrapText="1"/>
    </xf>
    <xf numFmtId="49" fontId="43" fillId="0" borderId="66" xfId="0" applyNumberFormat="1" applyFont="1" applyFill="1" applyBorder="1" applyAlignment="1">
      <alignment horizontal="center" vertical="center" wrapText="1"/>
    </xf>
    <xf numFmtId="2" fontId="43" fillId="0" borderId="11" xfId="0" applyNumberFormat="1" applyFont="1" applyFill="1" applyBorder="1" applyAlignment="1">
      <alignment horizontal="center" vertical="center" wrapText="1"/>
    </xf>
    <xf numFmtId="2" fontId="43" fillId="0" borderId="57" xfId="0" applyNumberFormat="1" applyFont="1" applyFill="1" applyBorder="1" applyAlignment="1">
      <alignment horizontal="center" vertical="center" wrapText="1"/>
    </xf>
    <xf numFmtId="2" fontId="43" fillId="0" borderId="43" xfId="0" applyNumberFormat="1" applyFont="1" applyFill="1" applyBorder="1" applyAlignment="1">
      <alignment horizontal="center" vertical="center" wrapText="1"/>
    </xf>
    <xf numFmtId="2" fontId="43" fillId="0" borderId="67" xfId="0" applyNumberFormat="1" applyFont="1" applyFill="1" applyBorder="1" applyAlignment="1">
      <alignment horizontal="center" vertical="center" wrapText="1"/>
    </xf>
    <xf numFmtId="0" fontId="43" fillId="0" borderId="56" xfId="0" applyFont="1" applyFill="1" applyBorder="1" applyAlignment="1">
      <alignment horizontal="left" vertical="center" wrapText="1"/>
    </xf>
    <xf numFmtId="0" fontId="43" fillId="0" borderId="13" xfId="0" applyFont="1" applyFill="1" applyBorder="1" applyAlignment="1">
      <alignment horizontal="left" vertical="center" wrapText="1"/>
    </xf>
    <xf numFmtId="0" fontId="44" fillId="0" borderId="28" xfId="0" applyFont="1" applyFill="1" applyBorder="1" applyAlignment="1">
      <alignment horizontal="left" vertical="center" wrapText="1"/>
    </xf>
    <xf numFmtId="0" fontId="44" fillId="0" borderId="42" xfId="0" applyFont="1" applyFill="1" applyBorder="1" applyAlignment="1">
      <alignment horizontal="left" vertical="center" wrapText="1"/>
    </xf>
    <xf numFmtId="0" fontId="51" fillId="0" borderId="0" xfId="0" applyFont="1" applyFill="1" applyBorder="1" applyAlignment="1">
      <alignment horizontal="left" vertical="top" wrapText="1"/>
    </xf>
    <xf numFmtId="0" fontId="44" fillId="0" borderId="65" xfId="0" applyFont="1" applyFill="1" applyBorder="1" applyAlignment="1">
      <alignment horizontal="left" vertical="center"/>
    </xf>
    <xf numFmtId="0" fontId="44" fillId="0" borderId="44" xfId="0" applyFont="1" applyFill="1" applyBorder="1" applyAlignment="1">
      <alignment horizontal="left" vertical="center"/>
    </xf>
    <xf numFmtId="0" fontId="90" fillId="0" borderId="15" xfId="0" applyFont="1" applyFill="1" applyBorder="1" applyAlignment="1">
      <alignment horizontal="justify" vertical="center" wrapText="1"/>
    </xf>
    <xf numFmtId="0" fontId="60" fillId="0" borderId="5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60" fillId="0" borderId="37" xfId="0" applyFont="1" applyFill="1" applyBorder="1" applyAlignment="1">
      <alignment horizontal="center" vertical="center"/>
    </xf>
    <xf numFmtId="0" fontId="60" fillId="0" borderId="4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60" fillId="0" borderId="38" xfId="0" applyFont="1" applyFill="1" applyBorder="1" applyAlignment="1">
      <alignment horizontal="center" vertical="center"/>
    </xf>
    <xf numFmtId="0" fontId="60" fillId="0" borderId="39" xfId="0" applyFont="1" applyFill="1" applyBorder="1" applyAlignment="1">
      <alignment horizontal="center" vertical="center"/>
    </xf>
    <xf numFmtId="49" fontId="53" fillId="0" borderId="1" xfId="0" applyNumberFormat="1" applyFont="1" applyFill="1" applyBorder="1" applyAlignment="1">
      <alignment horizontal="center" vertical="center" wrapText="1"/>
    </xf>
    <xf numFmtId="49" fontId="53" fillId="0" borderId="2" xfId="0" applyNumberFormat="1" applyFont="1" applyFill="1" applyBorder="1" applyAlignment="1">
      <alignment horizontal="center" vertical="center" wrapText="1"/>
    </xf>
    <xf numFmtId="2" fontId="53" fillId="0" borderId="54" xfId="0" applyNumberFormat="1" applyFont="1" applyFill="1" applyBorder="1" applyAlignment="1">
      <alignment horizontal="center" vertical="center" wrapText="1"/>
    </xf>
    <xf numFmtId="2" fontId="53" fillId="0" borderId="51" xfId="0" applyNumberFormat="1" applyFont="1" applyFill="1" applyBorder="1" applyAlignment="1">
      <alignment horizontal="center" vertical="center" wrapText="1"/>
    </xf>
    <xf numFmtId="0" fontId="87" fillId="0" borderId="0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left" vertical="center" wrapText="1"/>
    </xf>
    <xf numFmtId="0" fontId="53" fillId="0" borderId="17" xfId="0" applyFont="1" applyFill="1" applyBorder="1" applyAlignment="1">
      <alignment horizontal="left" vertical="center" wrapText="1"/>
    </xf>
    <xf numFmtId="0" fontId="53" fillId="0" borderId="58" xfId="0" applyFont="1" applyFill="1" applyBorder="1" applyAlignment="1">
      <alignment horizontal="left" vertical="center" wrapText="1"/>
    </xf>
    <xf numFmtId="0" fontId="53" fillId="0" borderId="18" xfId="0" applyFont="1" applyFill="1" applyBorder="1" applyAlignment="1">
      <alignment horizontal="left" vertical="center" wrapText="1"/>
    </xf>
    <xf numFmtId="0" fontId="54" fillId="0" borderId="28" xfId="0" applyFont="1" applyFill="1" applyBorder="1" applyAlignment="1">
      <alignment horizontal="left" vertical="center" wrapText="1"/>
    </xf>
    <xf numFmtId="0" fontId="54" fillId="0" borderId="16" xfId="0" applyFont="1" applyFill="1" applyBorder="1" applyAlignment="1">
      <alignment horizontal="left" vertical="center" wrapText="1"/>
    </xf>
    <xf numFmtId="0" fontId="54" fillId="0" borderId="42" xfId="0" applyFont="1" applyFill="1" applyBorder="1" applyAlignment="1">
      <alignment horizontal="left" vertical="center" wrapText="1"/>
    </xf>
    <xf numFmtId="0" fontId="58" fillId="0" borderId="28" xfId="0" applyFont="1" applyFill="1" applyBorder="1" applyAlignment="1">
      <alignment horizontal="left" vertical="center" wrapText="1"/>
    </xf>
    <xf numFmtId="0" fontId="58" fillId="0" borderId="16" xfId="0" applyFont="1" applyFill="1" applyBorder="1" applyAlignment="1">
      <alignment horizontal="left" vertical="center" wrapText="1"/>
    </xf>
    <xf numFmtId="0" fontId="58" fillId="0" borderId="42" xfId="0" applyFont="1" applyFill="1" applyBorder="1" applyAlignment="1">
      <alignment horizontal="left" vertical="center" wrapText="1"/>
    </xf>
    <xf numFmtId="49" fontId="58" fillId="0" borderId="28" xfId="0" applyNumberFormat="1" applyFont="1" applyFill="1" applyBorder="1" applyAlignment="1">
      <alignment horizontal="left" vertical="center" wrapText="1"/>
    </xf>
    <xf numFmtId="49" fontId="58" fillId="0" borderId="16" xfId="0" applyNumberFormat="1" applyFont="1" applyFill="1" applyBorder="1" applyAlignment="1">
      <alignment horizontal="left" vertical="center" wrapText="1"/>
    </xf>
    <xf numFmtId="49" fontId="58" fillId="0" borderId="42" xfId="0" applyNumberFormat="1" applyFont="1" applyFill="1" applyBorder="1" applyAlignment="1">
      <alignment horizontal="left" vertical="center" wrapText="1"/>
    </xf>
    <xf numFmtId="0" fontId="54" fillId="0" borderId="65" xfId="0" applyFont="1" applyFill="1" applyBorder="1" applyAlignment="1">
      <alignment horizontal="left" vertical="center" wrapText="1"/>
    </xf>
    <xf numFmtId="0" fontId="54" fillId="0" borderId="53" xfId="0" applyFont="1" applyFill="1" applyBorder="1" applyAlignment="1">
      <alignment horizontal="left" vertical="center" wrapText="1"/>
    </xf>
    <xf numFmtId="0" fontId="54" fillId="0" borderId="44" xfId="0" applyFont="1" applyFill="1" applyBorder="1" applyAlignment="1">
      <alignment horizontal="left" vertical="center" wrapText="1"/>
    </xf>
    <xf numFmtId="0" fontId="53" fillId="0" borderId="34" xfId="0" applyFont="1" applyFill="1" applyBorder="1" applyAlignment="1">
      <alignment horizontal="left" vertical="center" wrapText="1"/>
    </xf>
    <xf numFmtId="0" fontId="53" fillId="0" borderId="33" xfId="0" applyFont="1" applyFill="1" applyBorder="1" applyAlignment="1">
      <alignment horizontal="left" vertical="center" wrapText="1"/>
    </xf>
    <xf numFmtId="0" fontId="53" fillId="0" borderId="19" xfId="0" applyFont="1" applyFill="1" applyBorder="1" applyAlignment="1">
      <alignment horizontal="left" vertical="center" wrapText="1"/>
    </xf>
    <xf numFmtId="0" fontId="86" fillId="0" borderId="68" xfId="0" applyFont="1" applyFill="1" applyBorder="1" applyAlignment="1">
      <alignment horizontal="left" vertical="center" wrapText="1"/>
    </xf>
    <xf numFmtId="0" fontId="86" fillId="0" borderId="67" xfId="0" applyFont="1" applyFill="1" applyBorder="1" applyAlignment="1">
      <alignment horizontal="left" vertical="center" wrapText="1"/>
    </xf>
    <xf numFmtId="0" fontId="53" fillId="0" borderId="5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3" fillId="0" borderId="37" xfId="0" applyFont="1" applyFill="1" applyBorder="1" applyAlignment="1">
      <alignment horizontal="center" vertical="center"/>
    </xf>
    <xf numFmtId="0" fontId="53" fillId="0" borderId="30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53" fillId="0" borderId="39" xfId="0" applyFont="1" applyFill="1" applyBorder="1" applyAlignment="1">
      <alignment horizontal="center" vertical="center"/>
    </xf>
    <xf numFmtId="0" fontId="54" fillId="0" borderId="12" xfId="0" applyNumberFormat="1" applyFont="1" applyFill="1" applyBorder="1" applyAlignment="1">
      <alignment horizontal="center" vertical="center"/>
    </xf>
    <xf numFmtId="0" fontId="54" fillId="0" borderId="66" xfId="0" applyNumberFormat="1" applyFont="1" applyFill="1" applyBorder="1" applyAlignment="1">
      <alignment horizontal="center" vertical="center"/>
    </xf>
    <xf numFmtId="2" fontId="53" fillId="0" borderId="70" xfId="0" applyNumberFormat="1" applyFont="1" applyFill="1" applyBorder="1" applyAlignment="1">
      <alignment horizontal="center" vertical="center" wrapText="1"/>
    </xf>
    <xf numFmtId="2" fontId="53" fillId="0" borderId="71" xfId="0" applyNumberFormat="1" applyFont="1" applyFill="1" applyBorder="1" applyAlignment="1">
      <alignment horizontal="center" vertical="center" wrapText="1"/>
    </xf>
    <xf numFmtId="0" fontId="85" fillId="0" borderId="0" xfId="0" applyFont="1" applyFill="1" applyAlignment="1">
      <alignment horizontal="center" wrapText="1"/>
    </xf>
    <xf numFmtId="0" fontId="54" fillId="0" borderId="28" xfId="0" applyFont="1" applyFill="1" applyBorder="1" applyAlignment="1">
      <alignment vertical="center" wrapText="1"/>
    </xf>
    <xf numFmtId="0" fontId="54" fillId="0" borderId="16" xfId="0" applyFont="1" applyFill="1" applyBorder="1" applyAlignment="1">
      <alignment vertical="center" wrapText="1"/>
    </xf>
    <xf numFmtId="0" fontId="54" fillId="0" borderId="42" xfId="0" applyFont="1" applyFill="1" applyBorder="1" applyAlignment="1">
      <alignment vertical="center" wrapText="1"/>
    </xf>
    <xf numFmtId="0" fontId="53" fillId="0" borderId="28" xfId="0" applyFont="1" applyFill="1" applyBorder="1" applyAlignment="1">
      <alignment vertical="center" wrapText="1"/>
    </xf>
    <xf numFmtId="0" fontId="53" fillId="0" borderId="16" xfId="0" applyFont="1" applyFill="1" applyBorder="1" applyAlignment="1">
      <alignment vertical="center" wrapText="1"/>
    </xf>
    <xf numFmtId="0" fontId="53" fillId="0" borderId="42" xfId="0" applyFont="1" applyFill="1" applyBorder="1" applyAlignment="1">
      <alignment vertical="center" wrapText="1"/>
    </xf>
    <xf numFmtId="0" fontId="53" fillId="0" borderId="65" xfId="0" applyFont="1" applyFill="1" applyBorder="1" applyAlignment="1">
      <alignment vertical="center" wrapText="1"/>
    </xf>
    <xf numFmtId="0" fontId="53" fillId="0" borderId="53" xfId="0" applyFont="1" applyFill="1" applyBorder="1" applyAlignment="1">
      <alignment vertical="center" wrapText="1"/>
    </xf>
    <xf numFmtId="0" fontId="53" fillId="0" borderId="44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51" fillId="0" borderId="0" xfId="0" applyFont="1" applyFill="1" applyBorder="1" applyAlignment="1">
      <alignment horizontal="left" vertical="center" wrapText="1"/>
    </xf>
    <xf numFmtId="0" fontId="53" fillId="0" borderId="32" xfId="0" applyFont="1" applyFill="1" applyBorder="1" applyAlignment="1">
      <alignment horizontal="left" vertical="center" wrapText="1"/>
    </xf>
    <xf numFmtId="0" fontId="53" fillId="0" borderId="21" xfId="0" applyFont="1" applyFill="1" applyBorder="1" applyAlignment="1">
      <alignment horizontal="left" vertical="center" wrapText="1"/>
    </xf>
    <xf numFmtId="0" fontId="53" fillId="0" borderId="47" xfId="0" applyFont="1" applyFill="1" applyBorder="1" applyAlignment="1">
      <alignment horizontal="left" vertical="center" wrapText="1"/>
    </xf>
    <xf numFmtId="0" fontId="137" fillId="5" borderId="0" xfId="0" applyFont="1" applyFill="1" applyBorder="1" applyAlignment="1">
      <alignment horizontal="left" vertical="center"/>
    </xf>
    <xf numFmtId="0" fontId="136" fillId="0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center" wrapText="1"/>
    </xf>
    <xf numFmtId="2" fontId="43" fillId="0" borderId="54" xfId="0" applyNumberFormat="1" applyFont="1" applyFill="1" applyBorder="1" applyAlignment="1">
      <alignment horizontal="center" vertical="center"/>
    </xf>
    <xf numFmtId="0" fontId="123" fillId="0" borderId="49" xfId="0" applyFont="1" applyFill="1" applyBorder="1" applyAlignment="1">
      <alignment vertical="center"/>
    </xf>
    <xf numFmtId="0" fontId="123" fillId="0" borderId="51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center" vertical="top"/>
    </xf>
    <xf numFmtId="0" fontId="76" fillId="0" borderId="0" xfId="0" applyFont="1" applyFill="1" applyBorder="1" applyAlignment="1">
      <alignment horizontal="center" vertical="justify"/>
    </xf>
    <xf numFmtId="0" fontId="128" fillId="0" borderId="33" xfId="0" applyFont="1" applyFill="1" applyBorder="1" applyAlignment="1">
      <alignment horizontal="center" vertical="center" wrapText="1"/>
    </xf>
    <xf numFmtId="0" fontId="128" fillId="0" borderId="67" xfId="0" applyFont="1" applyFill="1" applyBorder="1" applyAlignment="1">
      <alignment horizontal="center" vertical="center" wrapText="1"/>
    </xf>
    <xf numFmtId="0" fontId="127" fillId="0" borderId="26" xfId="0" applyFont="1" applyFill="1" applyBorder="1" applyAlignment="1">
      <alignment horizontal="center" vertical="center" wrapText="1"/>
    </xf>
    <xf numFmtId="0" fontId="127" fillId="0" borderId="63" xfId="0" applyFont="1" applyFill="1" applyBorder="1" applyAlignment="1">
      <alignment horizontal="center" vertical="center" wrapText="1"/>
    </xf>
    <xf numFmtId="0" fontId="127" fillId="0" borderId="27" xfId="0" applyFont="1" applyFill="1" applyBorder="1" applyAlignment="1">
      <alignment horizontal="center" vertical="center" wrapText="1"/>
    </xf>
    <xf numFmtId="0" fontId="128" fillId="0" borderId="11" xfId="0" applyFont="1" applyFill="1" applyBorder="1" applyAlignment="1">
      <alignment horizontal="center" vertical="center" wrapText="1"/>
    </xf>
    <xf numFmtId="0" fontId="128" fillId="0" borderId="43" xfId="0" applyFont="1" applyFill="1" applyBorder="1" applyAlignment="1">
      <alignment horizontal="center" vertical="center" wrapText="1"/>
    </xf>
    <xf numFmtId="0" fontId="128" fillId="0" borderId="59" xfId="0" applyFont="1" applyFill="1" applyBorder="1" applyAlignment="1">
      <alignment horizontal="center" vertical="center" wrapText="1"/>
    </xf>
    <xf numFmtId="0" fontId="128" fillId="0" borderId="64" xfId="0" applyFont="1" applyFill="1" applyBorder="1" applyAlignment="1">
      <alignment horizontal="center" vertical="center" wrapText="1"/>
    </xf>
    <xf numFmtId="0" fontId="128" fillId="0" borderId="57" xfId="0" applyFont="1" applyFill="1" applyBorder="1" applyAlignment="1">
      <alignment horizontal="center" vertical="center" wrapText="1"/>
    </xf>
    <xf numFmtId="0" fontId="55" fillId="0" borderId="56" xfId="0" applyFont="1" applyFill="1" applyBorder="1" applyAlignment="1">
      <alignment horizontal="center" vertical="top" wrapText="1"/>
    </xf>
    <xf numFmtId="0" fontId="55" fillId="0" borderId="28" xfId="0" applyFont="1" applyFill="1" applyBorder="1" applyAlignment="1">
      <alignment horizontal="center" vertical="top" wrapText="1"/>
    </xf>
    <xf numFmtId="0" fontId="55" fillId="0" borderId="65" xfId="0" applyFont="1" applyFill="1" applyBorder="1" applyAlignment="1">
      <alignment horizontal="center" vertical="top" wrapText="1"/>
    </xf>
    <xf numFmtId="0" fontId="127" fillId="0" borderId="72" xfId="0" applyFont="1" applyFill="1" applyBorder="1" applyAlignment="1">
      <alignment horizontal="center" vertical="center" wrapText="1"/>
    </xf>
    <xf numFmtId="0" fontId="128" fillId="0" borderId="41" xfId="0" applyFont="1" applyFill="1" applyBorder="1" applyAlignment="1">
      <alignment horizontal="center" vertical="center" wrapText="1"/>
    </xf>
    <xf numFmtId="0" fontId="128" fillId="0" borderId="69" xfId="0" applyFont="1" applyFill="1" applyBorder="1" applyAlignment="1">
      <alignment horizontal="center" vertical="center" wrapText="1"/>
    </xf>
    <xf numFmtId="0" fontId="128" fillId="0" borderId="34" xfId="0" applyFont="1" applyFill="1" applyBorder="1" applyAlignment="1">
      <alignment horizontal="center" vertical="center" wrapText="1"/>
    </xf>
    <xf numFmtId="0" fontId="128" fillId="0" borderId="68" xfId="0" applyFont="1" applyFill="1" applyBorder="1" applyAlignment="1">
      <alignment horizontal="center" vertical="center" wrapText="1"/>
    </xf>
    <xf numFmtId="49" fontId="60" fillId="0" borderId="54" xfId="0" applyNumberFormat="1" applyFont="1" applyFill="1" applyBorder="1" applyAlignment="1">
      <alignment horizontal="center" vertical="center" wrapText="1"/>
    </xf>
    <xf numFmtId="49" fontId="60" fillId="0" borderId="49" xfId="0" applyNumberFormat="1" applyFont="1" applyFill="1" applyBorder="1" applyAlignment="1">
      <alignment horizontal="center" vertical="center" wrapText="1"/>
    </xf>
    <xf numFmtId="49" fontId="60" fillId="0" borderId="51" xfId="0" applyNumberFormat="1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center"/>
    </xf>
    <xf numFmtId="0" fontId="61" fillId="0" borderId="0" xfId="0" applyFont="1" applyFill="1" applyBorder="1" applyAlignment="1">
      <alignment horizontal="left" vertical="center" wrapText="1"/>
    </xf>
    <xf numFmtId="2" fontId="43" fillId="4" borderId="54" xfId="0" applyNumberFormat="1" applyFont="1" applyFill="1" applyBorder="1" applyAlignment="1">
      <alignment horizontal="center" vertical="center"/>
    </xf>
    <xf numFmtId="2" fontId="43" fillId="4" borderId="49" xfId="0" applyNumberFormat="1" applyFont="1" applyFill="1" applyBorder="1" applyAlignment="1">
      <alignment horizontal="center" vertical="center"/>
    </xf>
    <xf numFmtId="0" fontId="60" fillId="0" borderId="26" xfId="0" applyFont="1" applyFill="1" applyBorder="1" applyAlignment="1">
      <alignment horizontal="center" vertical="center" wrapText="1"/>
    </xf>
    <xf numFmtId="0" fontId="60" fillId="0" borderId="27" xfId="0" applyFont="1" applyFill="1" applyBorder="1" applyAlignment="1">
      <alignment horizontal="center" vertical="center" wrapText="1"/>
    </xf>
    <xf numFmtId="0" fontId="55" fillId="0" borderId="41" xfId="0" applyFont="1" applyFill="1" applyBorder="1" applyAlignment="1">
      <alignment horizontal="center" vertical="center" wrapText="1"/>
    </xf>
    <xf numFmtId="0" fontId="55" fillId="0" borderId="33" xfId="0" applyFont="1" applyFill="1" applyBorder="1" applyAlignment="1">
      <alignment horizontal="center" vertical="center" wrapText="1"/>
    </xf>
    <xf numFmtId="0" fontId="55" fillId="0" borderId="17" xfId="0" applyFont="1" applyFill="1" applyBorder="1" applyAlignment="1">
      <alignment horizontal="center" vertical="center" wrapText="1"/>
    </xf>
    <xf numFmtId="0" fontId="55" fillId="0" borderId="18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left" vertical="top" wrapText="1"/>
    </xf>
    <xf numFmtId="0" fontId="43" fillId="4" borderId="37" xfId="0" applyFont="1" applyFill="1" applyBorder="1" applyAlignment="1">
      <alignment horizontal="center" vertical="center"/>
    </xf>
    <xf numFmtId="0" fontId="43" fillId="4" borderId="39" xfId="0" applyFont="1" applyFill="1" applyBorder="1" applyAlignment="1">
      <alignment horizontal="center" vertical="center"/>
    </xf>
    <xf numFmtId="0" fontId="43" fillId="4" borderId="1" xfId="0" applyFont="1" applyFill="1" applyBorder="1" applyAlignment="1">
      <alignment horizontal="center" vertical="center"/>
    </xf>
    <xf numFmtId="0" fontId="43" fillId="4" borderId="2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 wrapText="1"/>
    </xf>
    <xf numFmtId="0" fontId="55" fillId="0" borderId="43" xfId="0" applyFont="1" applyFill="1" applyBorder="1" applyAlignment="1">
      <alignment horizontal="center" vertical="center" wrapText="1"/>
    </xf>
    <xf numFmtId="0" fontId="55" fillId="0" borderId="67" xfId="0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center" vertical="top" wrapText="1"/>
    </xf>
    <xf numFmtId="0" fontId="61" fillId="0" borderId="0" xfId="0" applyFont="1" applyFill="1" applyBorder="1" applyAlignment="1">
      <alignment horizontal="left" vertical="top" wrapText="1"/>
    </xf>
    <xf numFmtId="0" fontId="76" fillId="0" borderId="54" xfId="0" applyFont="1" applyFill="1" applyBorder="1" applyAlignment="1">
      <alignment horizontal="center" vertical="center" wrapText="1"/>
    </xf>
    <xf numFmtId="0" fontId="76" fillId="0" borderId="51" xfId="0" applyFont="1" applyFill="1" applyBorder="1" applyAlignment="1">
      <alignment horizontal="center" vertical="center" wrapText="1"/>
    </xf>
    <xf numFmtId="0" fontId="76" fillId="0" borderId="0" xfId="0" applyFont="1" applyFill="1" applyAlignment="1">
      <alignment horizontal="center" vertical="center"/>
    </xf>
    <xf numFmtId="0" fontId="76" fillId="0" borderId="1" xfId="0" applyFont="1" applyFill="1" applyBorder="1" applyAlignment="1">
      <alignment horizontal="center" vertical="center" wrapText="1"/>
    </xf>
    <xf numFmtId="0" fontId="76" fillId="0" borderId="2" xfId="0" applyFont="1" applyFill="1" applyBorder="1" applyAlignment="1">
      <alignment horizontal="center" vertical="center" wrapText="1"/>
    </xf>
    <xf numFmtId="49" fontId="55" fillId="0" borderId="26" xfId="0" applyNumberFormat="1" applyFont="1" applyFill="1" applyBorder="1" applyAlignment="1">
      <alignment horizontal="center" vertical="center" wrapText="1"/>
    </xf>
    <xf numFmtId="49" fontId="55" fillId="0" borderId="63" xfId="0" applyNumberFormat="1" applyFont="1" applyFill="1" applyBorder="1" applyAlignment="1">
      <alignment horizontal="center" vertical="center" wrapText="1"/>
    </xf>
    <xf numFmtId="49" fontId="55" fillId="0" borderId="27" xfId="0" applyNumberFormat="1" applyFont="1" applyFill="1" applyBorder="1" applyAlignment="1">
      <alignment horizontal="center" vertical="center" wrapText="1"/>
    </xf>
    <xf numFmtId="2" fontId="55" fillId="0" borderId="54" xfId="0" applyNumberFormat="1" applyFont="1" applyFill="1" applyBorder="1" applyAlignment="1">
      <alignment horizontal="center" vertical="center" wrapText="1"/>
    </xf>
    <xf numFmtId="2" fontId="55" fillId="0" borderId="49" xfId="0" applyNumberFormat="1" applyFont="1" applyFill="1" applyBorder="1" applyAlignment="1">
      <alignment horizontal="center" vertical="center" wrapText="1"/>
    </xf>
    <xf numFmtId="0" fontId="55" fillId="0" borderId="54" xfId="0" applyFont="1" applyFill="1" applyBorder="1" applyAlignment="1">
      <alignment horizontal="center" vertical="center" wrapText="1"/>
    </xf>
    <xf numFmtId="0" fontId="55" fillId="0" borderId="49" xfId="0" applyFont="1" applyFill="1" applyBorder="1" applyAlignment="1">
      <alignment horizontal="center" vertical="center" wrapText="1"/>
    </xf>
    <xf numFmtId="0" fontId="55" fillId="0" borderId="50" xfId="0" applyFont="1" applyFill="1" applyBorder="1" applyAlignment="1">
      <alignment horizontal="center" vertical="center" wrapText="1"/>
    </xf>
    <xf numFmtId="0" fontId="55" fillId="0" borderId="72" xfId="0" applyFont="1" applyFill="1" applyBorder="1" applyAlignment="1">
      <alignment horizontal="center" vertical="center" wrapText="1"/>
    </xf>
    <xf numFmtId="0" fontId="55" fillId="0" borderId="51" xfId="0" applyFont="1" applyFill="1" applyBorder="1" applyAlignment="1">
      <alignment horizontal="center" vertical="center" wrapText="1"/>
    </xf>
    <xf numFmtId="0" fontId="60" fillId="0" borderId="4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60" fillId="0" borderId="38" xfId="0" applyFont="1" applyFill="1" applyBorder="1" applyAlignment="1">
      <alignment horizontal="center" vertical="center" wrapText="1"/>
    </xf>
    <xf numFmtId="0" fontId="61" fillId="0" borderId="0" xfId="0" applyNumberFormat="1" applyFont="1" applyFill="1" applyBorder="1" applyAlignment="1">
      <alignment horizontal="left" vertical="top" wrapText="1"/>
    </xf>
    <xf numFmtId="0" fontId="60" fillId="0" borderId="73" xfId="0" applyFont="1" applyFill="1" applyBorder="1" applyAlignment="1">
      <alignment horizontal="center" vertical="center"/>
    </xf>
    <xf numFmtId="0" fontId="60" fillId="0" borderId="53" xfId="0" applyFont="1" applyFill="1" applyBorder="1" applyAlignment="1">
      <alignment horizontal="center" vertical="center"/>
    </xf>
    <xf numFmtId="0" fontId="60" fillId="0" borderId="65" xfId="0" applyFont="1" applyFill="1" applyBorder="1" applyAlignment="1">
      <alignment horizontal="center" vertical="center"/>
    </xf>
    <xf numFmtId="0" fontId="60" fillId="0" borderId="11" xfId="0" applyFont="1" applyFill="1" applyBorder="1" applyAlignment="1">
      <alignment horizontal="center" vertical="center" wrapText="1"/>
    </xf>
    <xf numFmtId="0" fontId="60" fillId="0" borderId="59" xfId="0" applyFont="1" applyFill="1" applyBorder="1" applyAlignment="1">
      <alignment horizontal="center" vertical="center" wrapText="1"/>
    </xf>
    <xf numFmtId="0" fontId="60" fillId="0" borderId="52" xfId="0" applyFont="1" applyFill="1" applyBorder="1" applyAlignment="1">
      <alignment horizontal="center" vertical="center" wrapText="1"/>
    </xf>
    <xf numFmtId="0" fontId="60" fillId="0" borderId="45" xfId="0" applyFont="1" applyFill="1" applyBorder="1" applyAlignment="1">
      <alignment horizontal="center" vertical="center" wrapText="1"/>
    </xf>
    <xf numFmtId="0" fontId="60" fillId="0" borderId="61" xfId="0" applyFont="1" applyFill="1" applyBorder="1" applyAlignment="1">
      <alignment horizontal="center" vertical="center" wrapText="1"/>
    </xf>
    <xf numFmtId="0" fontId="60" fillId="0" borderId="25" xfId="0" applyFont="1" applyFill="1" applyBorder="1" applyAlignment="1">
      <alignment horizontal="center" vertical="center" wrapText="1"/>
    </xf>
    <xf numFmtId="167" fontId="55" fillId="0" borderId="5" xfId="0" applyNumberFormat="1" applyFont="1" applyFill="1" applyBorder="1" applyAlignment="1">
      <alignment horizontal="center" vertical="center" wrapText="1"/>
    </xf>
    <xf numFmtId="167" fontId="55" fillId="0" borderId="10" xfId="0" applyNumberFormat="1" applyFont="1" applyFill="1" applyBorder="1" applyAlignment="1">
      <alignment horizontal="center" vertical="center" wrapText="1"/>
    </xf>
    <xf numFmtId="167" fontId="55" fillId="0" borderId="37" xfId="0" applyNumberFormat="1" applyFont="1" applyFill="1" applyBorder="1" applyAlignment="1">
      <alignment horizontal="center" vertical="center" wrapText="1"/>
    </xf>
    <xf numFmtId="167" fontId="55" fillId="0" borderId="4" xfId="0" applyNumberFormat="1" applyFont="1" applyFill="1" applyBorder="1" applyAlignment="1">
      <alignment horizontal="center" vertical="center" wrapText="1"/>
    </xf>
    <xf numFmtId="167" fontId="55" fillId="0" borderId="0" xfId="0" applyNumberFormat="1" applyFont="1" applyFill="1" applyBorder="1" applyAlignment="1">
      <alignment horizontal="center" vertical="center" wrapText="1"/>
    </xf>
    <xf numFmtId="167" fontId="55" fillId="0" borderId="38" xfId="0" applyNumberFormat="1" applyFont="1" applyFill="1" applyBorder="1" applyAlignment="1">
      <alignment horizontal="center" vertical="center" wrapText="1"/>
    </xf>
    <xf numFmtId="0" fontId="60" fillId="0" borderId="0" xfId="0" applyNumberFormat="1" applyFont="1" applyFill="1" applyBorder="1" applyAlignment="1">
      <alignment horizontal="center" vertical="center" wrapText="1"/>
    </xf>
    <xf numFmtId="167" fontId="55" fillId="0" borderId="75" xfId="1" applyNumberFormat="1" applyFont="1" applyFill="1" applyBorder="1" applyAlignment="1">
      <alignment horizontal="center" vertical="center"/>
    </xf>
    <xf numFmtId="167" fontId="55" fillId="0" borderId="7" xfId="1" applyNumberFormat="1" applyFont="1" applyFill="1" applyBorder="1" applyAlignment="1">
      <alignment horizontal="center" vertical="center"/>
    </xf>
    <xf numFmtId="167" fontId="55" fillId="0" borderId="76" xfId="1" applyNumberFormat="1" applyFont="1" applyFill="1" applyBorder="1" applyAlignment="1">
      <alignment horizontal="center" vertical="center"/>
    </xf>
    <xf numFmtId="0" fontId="60" fillId="0" borderId="11" xfId="0" applyFont="1" applyFill="1" applyBorder="1" applyAlignment="1">
      <alignment horizontal="center" vertical="center"/>
    </xf>
    <xf numFmtId="0" fontId="60" fillId="0" borderId="59" xfId="0" applyFont="1" applyFill="1" applyBorder="1" applyAlignment="1">
      <alignment horizontal="center" vertical="center"/>
    </xf>
    <xf numFmtId="0" fontId="60" fillId="0" borderId="57" xfId="0" applyFont="1" applyFill="1" applyBorder="1" applyAlignment="1">
      <alignment horizontal="center" vertical="center"/>
    </xf>
    <xf numFmtId="167" fontId="55" fillId="0" borderId="75" xfId="0" applyNumberFormat="1" applyFont="1" applyFill="1" applyBorder="1" applyAlignment="1">
      <alignment horizontal="center" vertical="center"/>
    </xf>
    <xf numFmtId="167" fontId="55" fillId="0" borderId="7" xfId="0" applyNumberFormat="1" applyFont="1" applyFill="1" applyBorder="1" applyAlignment="1">
      <alignment horizontal="center" vertical="center"/>
    </xf>
    <xf numFmtId="167" fontId="55" fillId="0" borderId="76" xfId="0" applyNumberFormat="1" applyFont="1" applyFill="1" applyBorder="1" applyAlignment="1">
      <alignment horizontal="center" vertical="center"/>
    </xf>
    <xf numFmtId="49" fontId="60" fillId="0" borderId="4" xfId="0" applyNumberFormat="1" applyFont="1" applyFill="1" applyBorder="1" applyAlignment="1">
      <alignment horizontal="center" vertical="center" wrapText="1"/>
    </xf>
    <xf numFmtId="49" fontId="60" fillId="0" borderId="0" xfId="0" applyNumberFormat="1" applyFont="1" applyFill="1" applyBorder="1" applyAlignment="1">
      <alignment horizontal="center" vertical="center" wrapText="1"/>
    </xf>
    <xf numFmtId="49" fontId="60" fillId="0" borderId="38" xfId="0" applyNumberFormat="1" applyFont="1" applyFill="1" applyBorder="1" applyAlignment="1">
      <alignment horizontal="center" vertical="center" wrapText="1"/>
    </xf>
    <xf numFmtId="49" fontId="60" fillId="0" borderId="30" xfId="0" applyNumberFormat="1" applyFont="1" applyFill="1" applyBorder="1" applyAlignment="1">
      <alignment horizontal="center" vertical="center" wrapText="1"/>
    </xf>
    <xf numFmtId="49" fontId="60" fillId="0" borderId="9" xfId="0" applyNumberFormat="1" applyFont="1" applyFill="1" applyBorder="1" applyAlignment="1">
      <alignment horizontal="center" vertical="center" wrapText="1"/>
    </xf>
    <xf numFmtId="49" fontId="60" fillId="0" borderId="39" xfId="0" applyNumberFormat="1" applyFont="1" applyFill="1" applyBorder="1" applyAlignment="1">
      <alignment horizontal="center" vertical="center" wrapText="1"/>
    </xf>
    <xf numFmtId="167" fontId="55" fillId="0" borderId="87" xfId="0" applyNumberFormat="1" applyFont="1" applyFill="1" applyBorder="1" applyAlignment="1">
      <alignment horizontal="center" vertical="center"/>
    </xf>
    <xf numFmtId="167" fontId="55" fillId="0" borderId="6" xfId="0" applyNumberFormat="1" applyFont="1" applyFill="1" applyBorder="1" applyAlignment="1">
      <alignment horizontal="center" vertical="center"/>
    </xf>
    <xf numFmtId="167" fontId="55" fillId="0" borderId="74" xfId="0" applyNumberFormat="1" applyFont="1" applyFill="1" applyBorder="1" applyAlignment="1">
      <alignment horizontal="center" vertical="center"/>
    </xf>
    <xf numFmtId="1" fontId="60" fillId="0" borderId="75" xfId="0" applyNumberFormat="1" applyFont="1" applyFill="1" applyBorder="1" applyAlignment="1">
      <alignment horizontal="center" vertical="center"/>
    </xf>
    <xf numFmtId="1" fontId="60" fillId="0" borderId="7" xfId="0" applyNumberFormat="1" applyFont="1" applyFill="1" applyBorder="1" applyAlignment="1">
      <alignment horizontal="center" vertical="center"/>
    </xf>
    <xf numFmtId="1" fontId="60" fillId="0" borderId="76" xfId="0" applyNumberFormat="1" applyFont="1" applyFill="1" applyBorder="1" applyAlignment="1">
      <alignment horizontal="center" vertical="center"/>
    </xf>
    <xf numFmtId="1" fontId="60" fillId="0" borderId="87" xfId="0" applyNumberFormat="1" applyFont="1" applyFill="1" applyBorder="1" applyAlignment="1">
      <alignment horizontal="center" vertical="center"/>
    </xf>
    <xf numFmtId="1" fontId="60" fillId="0" borderId="6" xfId="0" applyNumberFormat="1" applyFont="1" applyFill="1" applyBorder="1" applyAlignment="1">
      <alignment horizontal="center" vertical="center"/>
    </xf>
    <xf numFmtId="1" fontId="60" fillId="0" borderId="74" xfId="0" applyNumberFormat="1" applyFont="1" applyFill="1" applyBorder="1" applyAlignment="1">
      <alignment horizontal="center" vertical="center"/>
    </xf>
    <xf numFmtId="1" fontId="60" fillId="0" borderId="10" xfId="0" applyNumberFormat="1" applyFont="1" applyFill="1" applyBorder="1" applyAlignment="1">
      <alignment horizontal="center" vertical="center"/>
    </xf>
    <xf numFmtId="1" fontId="60" fillId="0" borderId="0" xfId="0" applyNumberFormat="1" applyFont="1" applyFill="1" applyBorder="1" applyAlignment="1">
      <alignment horizontal="center" vertical="center"/>
    </xf>
    <xf numFmtId="1" fontId="60" fillId="0" borderId="9" xfId="0" applyNumberFormat="1" applyFont="1" applyFill="1" applyBorder="1" applyAlignment="1">
      <alignment horizontal="center" vertical="center"/>
    </xf>
    <xf numFmtId="0" fontId="60" fillId="0" borderId="0" xfId="0" applyNumberFormat="1" applyFont="1" applyFill="1" applyBorder="1" applyAlignment="1">
      <alignment horizontal="center" vertical="top" wrapText="1"/>
    </xf>
    <xf numFmtId="0" fontId="60" fillId="0" borderId="57" xfId="0" applyFont="1" applyFill="1" applyBorder="1" applyAlignment="1">
      <alignment horizontal="center" vertical="center" wrapText="1"/>
    </xf>
    <xf numFmtId="0" fontId="60" fillId="0" borderId="36" xfId="0" applyFont="1" applyFill="1" applyBorder="1" applyAlignment="1">
      <alignment horizontal="center" vertical="center" wrapText="1"/>
    </xf>
    <xf numFmtId="0" fontId="60" fillId="0" borderId="73" xfId="0" applyFont="1" applyFill="1" applyBorder="1" applyAlignment="1">
      <alignment horizontal="center" vertical="center" wrapText="1"/>
    </xf>
    <xf numFmtId="0" fontId="60" fillId="0" borderId="44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top" wrapText="1"/>
    </xf>
    <xf numFmtId="0" fontId="60" fillId="0" borderId="30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 wrapText="1"/>
    </xf>
    <xf numFmtId="0" fontId="60" fillId="0" borderId="39" xfId="0" applyFont="1" applyFill="1" applyBorder="1" applyAlignment="1">
      <alignment horizontal="center" vertical="center" wrapText="1"/>
    </xf>
    <xf numFmtId="168" fontId="60" fillId="0" borderId="5" xfId="0" applyNumberFormat="1" applyFont="1" applyFill="1" applyBorder="1" applyAlignment="1">
      <alignment horizontal="center" vertical="center" wrapText="1"/>
    </xf>
    <xf numFmtId="168" fontId="60" fillId="0" borderId="10" xfId="0" applyNumberFormat="1" applyFont="1" applyFill="1" applyBorder="1" applyAlignment="1">
      <alignment horizontal="center" vertical="center" wrapText="1"/>
    </xf>
    <xf numFmtId="168" fontId="60" fillId="0" borderId="37" xfId="0" applyNumberFormat="1" applyFont="1" applyFill="1" applyBorder="1" applyAlignment="1">
      <alignment horizontal="center" vertical="center" wrapText="1"/>
    </xf>
    <xf numFmtId="168" fontId="60" fillId="0" borderId="4" xfId="0" applyNumberFormat="1" applyFont="1" applyFill="1" applyBorder="1" applyAlignment="1">
      <alignment horizontal="center" vertical="center" wrapText="1"/>
    </xf>
    <xf numFmtId="168" fontId="60" fillId="0" borderId="0" xfId="0" applyNumberFormat="1" applyFont="1" applyFill="1" applyBorder="1" applyAlignment="1">
      <alignment horizontal="center" vertical="center" wrapText="1"/>
    </xf>
    <xf numFmtId="168" fontId="60" fillId="0" borderId="38" xfId="0" applyNumberFormat="1" applyFont="1" applyFill="1" applyBorder="1" applyAlignment="1">
      <alignment horizontal="center" vertical="center" wrapText="1"/>
    </xf>
    <xf numFmtId="168" fontId="60" fillId="0" borderId="30" xfId="0" applyNumberFormat="1" applyFont="1" applyFill="1" applyBorder="1" applyAlignment="1">
      <alignment horizontal="center" vertical="center" wrapText="1"/>
    </xf>
    <xf numFmtId="168" fontId="60" fillId="0" borderId="9" xfId="0" applyNumberFormat="1" applyFont="1" applyFill="1" applyBorder="1" applyAlignment="1">
      <alignment horizontal="center" vertical="center" wrapText="1"/>
    </xf>
    <xf numFmtId="168" fontId="60" fillId="0" borderId="39" xfId="0" applyNumberFormat="1" applyFont="1" applyFill="1" applyBorder="1" applyAlignment="1">
      <alignment horizontal="center" vertical="center" wrapText="1"/>
    </xf>
    <xf numFmtId="167" fontId="55" fillId="0" borderId="37" xfId="1" applyNumberFormat="1" applyFont="1" applyFill="1" applyBorder="1" applyAlignment="1">
      <alignment horizontal="center" vertical="center"/>
    </xf>
    <xf numFmtId="167" fontId="55" fillId="0" borderId="38" xfId="1" applyNumberFormat="1" applyFont="1" applyFill="1" applyBorder="1" applyAlignment="1">
      <alignment horizontal="center" vertical="center"/>
    </xf>
    <xf numFmtId="167" fontId="55" fillId="0" borderId="39" xfId="1" applyNumberFormat="1" applyFont="1" applyFill="1" applyBorder="1" applyAlignment="1">
      <alignment horizontal="center" vertical="center"/>
    </xf>
    <xf numFmtId="0" fontId="55" fillId="0" borderId="35" xfId="0" applyFont="1" applyFill="1" applyBorder="1" applyAlignment="1">
      <alignment horizontal="center" vertical="center"/>
    </xf>
    <xf numFmtId="0" fontId="55" fillId="0" borderId="30" xfId="0" applyFont="1" applyFill="1" applyBorder="1" applyAlignment="1">
      <alignment horizontal="center" vertical="center"/>
    </xf>
    <xf numFmtId="0" fontId="55" fillId="0" borderId="61" xfId="0" applyFont="1" applyFill="1" applyBorder="1" applyAlignment="1">
      <alignment horizontal="center" vertical="center"/>
    </xf>
    <xf numFmtId="0" fontId="55" fillId="0" borderId="76" xfId="0" applyFont="1" applyFill="1" applyBorder="1" applyAlignment="1">
      <alignment horizontal="center" vertical="center"/>
    </xf>
    <xf numFmtId="167" fontId="55" fillId="0" borderId="37" xfId="0" applyNumberFormat="1" applyFont="1" applyFill="1" applyBorder="1" applyAlignment="1">
      <alignment horizontal="center" vertical="center"/>
    </xf>
    <xf numFmtId="167" fontId="55" fillId="0" borderId="38" xfId="0" applyNumberFormat="1" applyFont="1" applyFill="1" applyBorder="1" applyAlignment="1">
      <alignment horizontal="center" vertical="center"/>
    </xf>
    <xf numFmtId="167" fontId="55" fillId="0" borderId="39" xfId="0" applyNumberFormat="1" applyFont="1" applyFill="1" applyBorder="1" applyAlignment="1">
      <alignment horizontal="center" vertical="center"/>
    </xf>
    <xf numFmtId="0" fontId="63" fillId="2" borderId="0" xfId="0" applyFont="1" applyFill="1" applyBorder="1" applyAlignment="1">
      <alignment horizontal="center"/>
    </xf>
    <xf numFmtId="0" fontId="55" fillId="0" borderId="17" xfId="0" applyFont="1" applyFill="1" applyBorder="1" applyAlignment="1">
      <alignment horizontal="center" vertical="center"/>
    </xf>
    <xf numFmtId="0" fontId="55" fillId="0" borderId="45" xfId="0" applyFont="1" applyFill="1" applyBorder="1" applyAlignment="1">
      <alignment horizontal="center" vertical="center"/>
    </xf>
    <xf numFmtId="0" fontId="55" fillId="0" borderId="58" xfId="0" applyFont="1" applyFill="1" applyBorder="1" applyAlignment="1">
      <alignment horizontal="center" vertical="center"/>
    </xf>
    <xf numFmtId="1" fontId="60" fillId="0" borderId="59" xfId="0" applyNumberFormat="1" applyFont="1" applyFill="1" applyBorder="1" applyAlignment="1">
      <alignment horizontal="center" vertical="center"/>
    </xf>
    <xf numFmtId="1" fontId="60" fillId="0" borderId="58" xfId="0" applyNumberFormat="1" applyFont="1" applyFill="1" applyBorder="1" applyAlignment="1">
      <alignment horizontal="center" vertical="center"/>
    </xf>
    <xf numFmtId="1" fontId="60" fillId="0" borderId="64" xfId="0" applyNumberFormat="1" applyFont="1" applyFill="1" applyBorder="1" applyAlignment="1">
      <alignment horizontal="center" vertical="center"/>
    </xf>
    <xf numFmtId="1" fontId="60" fillId="0" borderId="60" xfId="0" applyNumberFormat="1" applyFont="1" applyFill="1" applyBorder="1" applyAlignment="1">
      <alignment horizontal="center" vertical="center"/>
    </xf>
    <xf numFmtId="1" fontId="60" fillId="0" borderId="19" xfId="0" applyNumberFormat="1" applyFont="1" applyFill="1" applyBorder="1" applyAlignment="1">
      <alignment horizontal="center" vertical="center"/>
    </xf>
    <xf numFmtId="1" fontId="60" fillId="0" borderId="68" xfId="0" applyNumberFormat="1" applyFont="1" applyFill="1" applyBorder="1" applyAlignment="1">
      <alignment horizontal="center" vertical="center"/>
    </xf>
    <xf numFmtId="0" fontId="60" fillId="0" borderId="52" xfId="0" applyFont="1" applyFill="1" applyBorder="1" applyAlignment="1">
      <alignment horizontal="center" vertical="center"/>
    </xf>
    <xf numFmtId="0" fontId="60" fillId="0" borderId="17" xfId="0" applyFont="1" applyFill="1" applyBorder="1" applyAlignment="1">
      <alignment horizontal="center" vertical="center"/>
    </xf>
    <xf numFmtId="0" fontId="60" fillId="0" borderId="58" xfId="0" applyFont="1" applyFill="1" applyBorder="1" applyAlignment="1">
      <alignment horizontal="center" vertical="center"/>
    </xf>
    <xf numFmtId="0" fontId="60" fillId="0" borderId="20" xfId="0" applyFont="1" applyFill="1" applyBorder="1" applyAlignment="1">
      <alignment horizontal="center" vertical="center"/>
    </xf>
    <xf numFmtId="0" fontId="55" fillId="0" borderId="20" xfId="0" applyFont="1" applyFill="1" applyBorder="1" applyAlignment="1">
      <alignment horizontal="center" vertical="center"/>
    </xf>
    <xf numFmtId="0" fontId="55" fillId="0" borderId="25" xfId="0" applyFont="1" applyFill="1" applyBorder="1" applyAlignment="1">
      <alignment horizontal="center" vertical="center"/>
    </xf>
    <xf numFmtId="170" fontId="55" fillId="0" borderId="5" xfId="1" applyNumberFormat="1" applyFont="1" applyFill="1" applyBorder="1" applyAlignment="1">
      <alignment horizontal="center" vertical="center"/>
    </xf>
    <xf numFmtId="170" fontId="55" fillId="0" borderId="10" xfId="1" applyNumberFormat="1" applyFont="1" applyFill="1" applyBorder="1" applyAlignment="1">
      <alignment horizontal="center" vertical="center"/>
    </xf>
    <xf numFmtId="170" fontId="55" fillId="0" borderId="37" xfId="1" applyNumberFormat="1" applyFont="1" applyFill="1" applyBorder="1" applyAlignment="1">
      <alignment horizontal="center" vertical="center"/>
    </xf>
    <xf numFmtId="170" fontId="55" fillId="0" borderId="4" xfId="1" applyNumberFormat="1" applyFont="1" applyFill="1" applyBorder="1" applyAlignment="1">
      <alignment horizontal="center" vertical="center"/>
    </xf>
    <xf numFmtId="170" fontId="55" fillId="0" borderId="0" xfId="1" applyNumberFormat="1" applyFont="1" applyFill="1" applyBorder="1" applyAlignment="1">
      <alignment horizontal="center" vertical="center"/>
    </xf>
    <xf numFmtId="170" fontId="55" fillId="0" borderId="38" xfId="1" applyNumberFormat="1" applyFont="1" applyFill="1" applyBorder="1" applyAlignment="1">
      <alignment horizontal="center" vertical="center"/>
    </xf>
    <xf numFmtId="170" fontId="55" fillId="0" borderId="30" xfId="1" applyNumberFormat="1" applyFont="1" applyFill="1" applyBorder="1" applyAlignment="1">
      <alignment horizontal="center" vertical="center"/>
    </xf>
    <xf numFmtId="170" fontId="55" fillId="0" borderId="9" xfId="1" applyNumberFormat="1" applyFont="1" applyFill="1" applyBorder="1" applyAlignment="1">
      <alignment horizontal="center" vertical="center"/>
    </xf>
    <xf numFmtId="170" fontId="55" fillId="0" borderId="39" xfId="1" applyNumberFormat="1" applyFont="1" applyFill="1" applyBorder="1" applyAlignment="1">
      <alignment horizontal="center" vertical="center"/>
    </xf>
    <xf numFmtId="1" fontId="60" fillId="0" borderId="88" xfId="0" applyNumberFormat="1" applyFont="1" applyFill="1" applyBorder="1" applyAlignment="1">
      <alignment horizontal="center" vertical="center"/>
    </xf>
    <xf numFmtId="1" fontId="60" fillId="0" borderId="8" xfId="0" applyNumberFormat="1" applyFont="1" applyFill="1" applyBorder="1" applyAlignment="1">
      <alignment horizontal="center" vertical="center"/>
    </xf>
    <xf numFmtId="1" fontId="60" fillId="0" borderId="55" xfId="0" applyNumberFormat="1" applyFont="1" applyFill="1" applyBorder="1" applyAlignment="1">
      <alignment horizontal="center" vertical="center"/>
    </xf>
    <xf numFmtId="167" fontId="55" fillId="0" borderId="30" xfId="0" applyNumberFormat="1" applyFont="1" applyFill="1" applyBorder="1" applyAlignment="1">
      <alignment horizontal="center" vertical="center" wrapText="1"/>
    </xf>
    <xf numFmtId="167" fontId="55" fillId="0" borderId="9" xfId="0" applyNumberFormat="1" applyFont="1" applyFill="1" applyBorder="1" applyAlignment="1">
      <alignment horizontal="center" vertical="center" wrapText="1"/>
    </xf>
    <xf numFmtId="167" fontId="55" fillId="0" borderId="39" xfId="0" applyNumberFormat="1" applyFont="1" applyFill="1" applyBorder="1" applyAlignment="1">
      <alignment horizontal="center" vertical="center" wrapText="1"/>
    </xf>
    <xf numFmtId="49" fontId="60" fillId="0" borderId="5" xfId="0" applyNumberFormat="1" applyFont="1" applyFill="1" applyBorder="1" applyAlignment="1">
      <alignment horizontal="center" vertical="center" wrapText="1"/>
    </xf>
    <xf numFmtId="49" fontId="60" fillId="0" borderId="10" xfId="0" applyNumberFormat="1" applyFont="1" applyFill="1" applyBorder="1" applyAlignment="1">
      <alignment horizontal="center" vertical="center" wrapText="1"/>
    </xf>
    <xf numFmtId="49" fontId="60" fillId="0" borderId="37" xfId="0" applyNumberFormat="1" applyFont="1" applyFill="1" applyBorder="1" applyAlignment="1">
      <alignment horizontal="center" vertical="center" wrapText="1"/>
    </xf>
    <xf numFmtId="0" fontId="60" fillId="0" borderId="32" xfId="0" applyFont="1" applyFill="1" applyBorder="1" applyAlignment="1">
      <alignment horizontal="center" vertical="center"/>
    </xf>
    <xf numFmtId="0" fontId="60" fillId="0" borderId="21" xfId="0" applyFont="1" applyFill="1" applyBorder="1" applyAlignment="1">
      <alignment horizontal="center" vertical="center"/>
    </xf>
    <xf numFmtId="0" fontId="60" fillId="0" borderId="47" xfId="0" applyFont="1" applyFill="1" applyBorder="1" applyAlignment="1">
      <alignment horizontal="center" vertical="center"/>
    </xf>
    <xf numFmtId="0" fontId="55" fillId="0" borderId="62" xfId="0" applyFont="1" applyFill="1" applyBorder="1" applyAlignment="1">
      <alignment horizontal="center" vertical="center"/>
    </xf>
    <xf numFmtId="0" fontId="55" fillId="0" borderId="74" xfId="0" applyFont="1" applyFill="1" applyBorder="1" applyAlignment="1">
      <alignment horizontal="center" vertical="center"/>
    </xf>
    <xf numFmtId="0" fontId="61" fillId="0" borderId="0" xfId="19" applyFont="1" applyFill="1" applyAlignment="1">
      <alignment horizontal="left" vertical="center" wrapText="1"/>
    </xf>
    <xf numFmtId="0" fontId="61" fillId="0" borderId="0" xfId="19" applyFont="1" applyFill="1" applyBorder="1" applyAlignment="1">
      <alignment horizontal="left" vertical="center" wrapText="1"/>
    </xf>
    <xf numFmtId="0" fontId="55" fillId="0" borderId="0" xfId="19" applyFont="1" applyFill="1" applyBorder="1" applyAlignment="1">
      <alignment horizontal="left" vertical="center" wrapText="1"/>
    </xf>
    <xf numFmtId="0" fontId="60" fillId="36" borderId="54" xfId="19" applyFont="1" applyFill="1" applyBorder="1" applyAlignment="1">
      <alignment horizontal="center" vertical="center"/>
    </xf>
    <xf numFmtId="0" fontId="60" fillId="36" borderId="49" xfId="19" applyFont="1" applyFill="1" applyBorder="1" applyAlignment="1">
      <alignment horizontal="center" vertical="center"/>
    </xf>
    <xf numFmtId="0" fontId="60" fillId="36" borderId="51" xfId="19" applyFont="1" applyFill="1" applyBorder="1" applyAlignment="1">
      <alignment horizontal="center" vertical="center"/>
    </xf>
    <xf numFmtId="0" fontId="76" fillId="0" borderId="0" xfId="19" applyFont="1" applyFill="1" applyBorder="1" applyAlignment="1">
      <alignment horizontal="center" vertical="center"/>
    </xf>
    <xf numFmtId="0" fontId="61" fillId="0" borderId="0" xfId="19" applyFont="1" applyFill="1" applyBorder="1" applyAlignment="1">
      <alignment horizontal="right"/>
    </xf>
    <xf numFmtId="0" fontId="60" fillId="0" borderId="1" xfId="19" applyFont="1" applyFill="1" applyBorder="1" applyAlignment="1">
      <alignment horizontal="center" vertical="center"/>
    </xf>
    <xf numFmtId="0" fontId="60" fillId="0" borderId="30" xfId="19" applyFont="1" applyFill="1" applyBorder="1" applyAlignment="1">
      <alignment horizontal="center" vertical="center"/>
    </xf>
    <xf numFmtId="0" fontId="60" fillId="0" borderId="54" xfId="19" applyFont="1" applyFill="1" applyBorder="1" applyAlignment="1">
      <alignment horizontal="center" vertical="center"/>
    </xf>
    <xf numFmtId="0" fontId="60" fillId="0" borderId="49" xfId="19" applyFont="1" applyFill="1" applyBorder="1" applyAlignment="1">
      <alignment horizontal="center" vertical="center"/>
    </xf>
    <xf numFmtId="0" fontId="60" fillId="0" borderId="51" xfId="19" applyFont="1" applyFill="1" applyBorder="1" applyAlignment="1">
      <alignment horizontal="center" vertical="center"/>
    </xf>
    <xf numFmtId="166" fontId="40" fillId="0" borderId="12" xfId="0" applyNumberFormat="1" applyFont="1" applyFill="1" applyBorder="1" applyAlignment="1">
      <alignment horizontal="center"/>
    </xf>
    <xf numFmtId="166" fontId="40" fillId="0" borderId="14" xfId="0" applyNumberFormat="1" applyFont="1" applyFill="1" applyBorder="1" applyAlignment="1">
      <alignment horizontal="center"/>
    </xf>
  </cellXfs>
  <cellStyles count="303">
    <cellStyle name="20% - Акцент1" xfId="241"/>
    <cellStyle name="20% - Акцент2" xfId="242"/>
    <cellStyle name="20% - Акцент3" xfId="243"/>
    <cellStyle name="20% - Акцент4" xfId="244"/>
    <cellStyle name="20% - Акцент5" xfId="245"/>
    <cellStyle name="20% - Акцент6" xfId="246"/>
    <cellStyle name="40% - Акцент1" xfId="247"/>
    <cellStyle name="40% - Акцент2" xfId="248"/>
    <cellStyle name="40% - Акцент3" xfId="249"/>
    <cellStyle name="40% - Акцент4" xfId="250"/>
    <cellStyle name="40% - Акцент5" xfId="251"/>
    <cellStyle name="40% - Акцент6" xfId="252"/>
    <cellStyle name="60% - Акцент1" xfId="253"/>
    <cellStyle name="60% - Акцент2" xfId="254"/>
    <cellStyle name="60% - Акцент3" xfId="255"/>
    <cellStyle name="60% - Акцент4" xfId="256"/>
    <cellStyle name="60% - Акцент5" xfId="257"/>
    <cellStyle name="60% - Акцент6" xfId="258"/>
    <cellStyle name="Comma" xfId="284"/>
    <cellStyle name="Comma [0]" xfId="285"/>
    <cellStyle name="Currency" xfId="268"/>
    <cellStyle name="Currency [0]" xfId="269"/>
    <cellStyle name="Normal" xfId="287"/>
    <cellStyle name="Percent" xfId="281"/>
    <cellStyle name="Акцент1 2" xfId="259"/>
    <cellStyle name="Акцент2 2" xfId="260"/>
    <cellStyle name="Акцент3 2" xfId="261"/>
    <cellStyle name="Акцент4 2" xfId="262"/>
    <cellStyle name="Акцент5 2" xfId="263"/>
    <cellStyle name="Акцент6 2" xfId="264"/>
    <cellStyle name="Ввод  2" xfId="265"/>
    <cellStyle name="Вывод 2" xfId="266"/>
    <cellStyle name="Вычисление 2" xfId="267"/>
    <cellStyle name="Денежный" xfId="1" builtinId="4"/>
    <cellStyle name="Заголовок 1 2" xfId="270"/>
    <cellStyle name="Заголовок 2 2" xfId="271"/>
    <cellStyle name="Заголовок 3 2" xfId="272"/>
    <cellStyle name="Заголовок 4 2" xfId="273"/>
    <cellStyle name="Итог 2" xfId="274"/>
    <cellStyle name="Контрольная ячейка 2" xfId="275"/>
    <cellStyle name="Название 2" xfId="276"/>
    <cellStyle name="Нейтральный 2" xfId="277"/>
    <cellStyle name="Обычный" xfId="0" builtinId="0"/>
    <cellStyle name="Обычный 16" xfId="18"/>
    <cellStyle name="Обычный 16 2" xfId="53"/>
    <cellStyle name="Обычный 16 2 2" xfId="154"/>
    <cellStyle name="Обычный 16 3" xfId="86"/>
    <cellStyle name="Обычный 16 3 2" xfId="187"/>
    <cellStyle name="Обычный 16 4" xfId="121"/>
    <cellStyle name="Обычный 16 5" xfId="222"/>
    <cellStyle name="Обычный 17" xfId="2"/>
    <cellStyle name="Обычный 17 2" xfId="37"/>
    <cellStyle name="Обычный 17 2 2" xfId="138"/>
    <cellStyle name="Обычный 17 3" xfId="70"/>
    <cellStyle name="Обычный 17 3 2" xfId="171"/>
    <cellStyle name="Обычный 17 4" xfId="105"/>
    <cellStyle name="Обычный 17 5" xfId="206"/>
    <cellStyle name="Обычный 18" xfId="3"/>
    <cellStyle name="Обычный 18 2" xfId="38"/>
    <cellStyle name="Обычный 18 2 2" xfId="139"/>
    <cellStyle name="Обычный 18 3" xfId="71"/>
    <cellStyle name="Обычный 18 3 2" xfId="172"/>
    <cellStyle name="Обычный 18 4" xfId="106"/>
    <cellStyle name="Обычный 18 5" xfId="207"/>
    <cellStyle name="Обычный 19" xfId="4"/>
    <cellStyle name="Обычный 19 2" xfId="39"/>
    <cellStyle name="Обычный 19 2 2" xfId="140"/>
    <cellStyle name="Обычный 19 3" xfId="72"/>
    <cellStyle name="Обычный 19 3 2" xfId="173"/>
    <cellStyle name="Обычный 19 4" xfId="107"/>
    <cellStyle name="Обычный 19 5" xfId="208"/>
    <cellStyle name="Обычный 2" xfId="19"/>
    <cellStyle name="Обычный 20" xfId="5"/>
    <cellStyle name="Обычный 20 2" xfId="40"/>
    <cellStyle name="Обычный 20 2 2" xfId="141"/>
    <cellStyle name="Обычный 20 3" xfId="73"/>
    <cellStyle name="Обычный 20 3 2" xfId="174"/>
    <cellStyle name="Обычный 20 4" xfId="108"/>
    <cellStyle name="Обычный 20 5" xfId="209"/>
    <cellStyle name="Обычный 21" xfId="6"/>
    <cellStyle name="Обычный 21 2" xfId="41"/>
    <cellStyle name="Обычный 21 2 2" xfId="142"/>
    <cellStyle name="Обычный 21 3" xfId="74"/>
    <cellStyle name="Обычный 21 3 2" xfId="175"/>
    <cellStyle name="Обычный 21 4" xfId="109"/>
    <cellStyle name="Обычный 21 5" xfId="210"/>
    <cellStyle name="Обычный 22" xfId="7"/>
    <cellStyle name="Обычный 22 2" xfId="42"/>
    <cellStyle name="Обычный 22 2 2" xfId="143"/>
    <cellStyle name="Обычный 22 3" xfId="75"/>
    <cellStyle name="Обычный 22 3 2" xfId="176"/>
    <cellStyle name="Обычный 22 4" xfId="110"/>
    <cellStyle name="Обычный 22 5" xfId="211"/>
    <cellStyle name="Обычный 23" xfId="8"/>
    <cellStyle name="Обычный 23 2" xfId="43"/>
    <cellStyle name="Обычный 23 2 2" xfId="144"/>
    <cellStyle name="Обычный 23 3" xfId="76"/>
    <cellStyle name="Обычный 23 3 2" xfId="177"/>
    <cellStyle name="Обычный 23 4" xfId="111"/>
    <cellStyle name="Обычный 23 5" xfId="212"/>
    <cellStyle name="Обычный 24" xfId="9"/>
    <cellStyle name="Обычный 24 2" xfId="44"/>
    <cellStyle name="Обычный 24 2 2" xfId="145"/>
    <cellStyle name="Обычный 24 3" xfId="77"/>
    <cellStyle name="Обычный 24 3 2" xfId="178"/>
    <cellStyle name="Обычный 24 4" xfId="112"/>
    <cellStyle name="Обычный 24 5" xfId="213"/>
    <cellStyle name="Обычный 25" xfId="10"/>
    <cellStyle name="Обычный 25 2" xfId="45"/>
    <cellStyle name="Обычный 25 2 2" xfId="146"/>
    <cellStyle name="Обычный 25 3" xfId="78"/>
    <cellStyle name="Обычный 25 3 2" xfId="179"/>
    <cellStyle name="Обычный 25 4" xfId="113"/>
    <cellStyle name="Обычный 25 5" xfId="214"/>
    <cellStyle name="Обычный 26" xfId="11"/>
    <cellStyle name="Обычный 26 2" xfId="46"/>
    <cellStyle name="Обычный 26 2 2" xfId="147"/>
    <cellStyle name="Обычный 26 3" xfId="79"/>
    <cellStyle name="Обычный 26 3 2" xfId="180"/>
    <cellStyle name="Обычный 26 4" xfId="114"/>
    <cellStyle name="Обычный 26 5" xfId="215"/>
    <cellStyle name="Обычный 27" xfId="12"/>
    <cellStyle name="Обычный 27 2" xfId="47"/>
    <cellStyle name="Обычный 27 2 2" xfId="148"/>
    <cellStyle name="Обычный 27 3" xfId="80"/>
    <cellStyle name="Обычный 27 3 2" xfId="181"/>
    <cellStyle name="Обычный 27 4" xfId="115"/>
    <cellStyle name="Обычный 27 5" xfId="216"/>
    <cellStyle name="Обычный 28" xfId="13"/>
    <cellStyle name="Обычный 28 2" xfId="48"/>
    <cellStyle name="Обычный 28 2 2" xfId="149"/>
    <cellStyle name="Обычный 28 3" xfId="81"/>
    <cellStyle name="Обычный 28 3 2" xfId="182"/>
    <cellStyle name="Обычный 28 4" xfId="116"/>
    <cellStyle name="Обычный 28 5" xfId="217"/>
    <cellStyle name="Обычный 29" xfId="14"/>
    <cellStyle name="Обычный 29 2" xfId="49"/>
    <cellStyle name="Обычный 29 2 2" xfId="150"/>
    <cellStyle name="Обычный 29 3" xfId="82"/>
    <cellStyle name="Обычный 29 3 2" xfId="183"/>
    <cellStyle name="Обычный 29 4" xfId="117"/>
    <cellStyle name="Обычный 29 5" xfId="218"/>
    <cellStyle name="Обычный 3" xfId="21"/>
    <cellStyle name="Обычный 3 2" xfId="22"/>
    <cellStyle name="Обычный 3 2 2" xfId="23"/>
    <cellStyle name="Обычный 3 2 2 2" xfId="26"/>
    <cellStyle name="Обычный 3 2 2 2 2" xfId="27"/>
    <cellStyle name="Обычный 3 2 2 2 2 2" xfId="60"/>
    <cellStyle name="Обычный 3 2 2 2 2 2 2" xfId="161"/>
    <cellStyle name="Обычный 3 2 2 2 2 3" xfId="93"/>
    <cellStyle name="Обычный 3 2 2 2 2 3 2" xfId="194"/>
    <cellStyle name="Обычный 3 2 2 2 2 4" xfId="128"/>
    <cellStyle name="Обычный 3 2 2 2 2 5" xfId="229"/>
    <cellStyle name="Обычный 3 2 2 2 3" xfId="29"/>
    <cellStyle name="Обычный 3 2 2 2 3 2" xfId="30"/>
    <cellStyle name="Обычный 3 2 2 2 3 2 2" xfId="32"/>
    <cellStyle name="Обычный 3 2 2 2 3 2 2 2" xfId="34"/>
    <cellStyle name="Обычный 3 2 2 2 3 2 2 2 2" xfId="35"/>
    <cellStyle name="Обычный 3 2 2 2 3 2 2 2 2 2" xfId="36"/>
    <cellStyle name="Обычный 3 2 2 2 3 2 2 2 2 2 2" xfId="69"/>
    <cellStyle name="Обычный 3 2 2 2 3 2 2 2 2 2 2 2" xfId="170"/>
    <cellStyle name="Обычный 3 2 2 2 3 2 2 2 2 2 3" xfId="102"/>
    <cellStyle name="Обычный 3 2 2 2 3 2 2 2 2 2 3 2" xfId="203"/>
    <cellStyle name="Обычный 3 2 2 2 3 2 2 2 2 2 4" xfId="103"/>
    <cellStyle name="Обычный 3 2 2 2 3 2 2 2 2 2 4 2" xfId="104"/>
    <cellStyle name="Обычный 3 2 2 2 3 2 2 2 2 2 4 2 2" xfId="205"/>
    <cellStyle name="Обычный 3 2 2 2 3 2 2 2 2 2 4 2 2 2" xfId="235"/>
    <cellStyle name="Обычный 3 2 2 2 3 2 2 2 2 2 4 2 2 2 2" xfId="236"/>
    <cellStyle name="Обычный 3 2 2 2 3 2 2 2 2 2 4 2 2 2 2 2" xfId="237"/>
    <cellStyle name="Обычный 3 2 2 2 3 2 2 2 2 2 4 2 2 2 2 2 2" xfId="239"/>
    <cellStyle name="Обычный 3 2 2 2 3 2 2 2 2 2 4 2 2 2 2 2 3" xfId="288"/>
    <cellStyle name="Обычный 3 2 2 2 3 2 2 2 2 2 4 2 2 2 2 2 3 2" xfId="290"/>
    <cellStyle name="Обычный 3 2 2 2 3 2 2 2 2 2 4 2 2 2 2 2 3 2 2" xfId="291"/>
    <cellStyle name="Обычный 3 2 2 2 3 2 2 2 2 2 4 2 2 2 2 2 3 2 3" xfId="295"/>
    <cellStyle name="Обычный 3 2 2 2 3 2 2 2 2 2 4 2 2 2 2 2 3 2 3 2" xfId="299"/>
    <cellStyle name="Обычный 3 2 2 2 3 2 2 2 2 2 4 2 2 2 2 2 3 3" xfId="294"/>
    <cellStyle name="Обычный 3 2 2 2 3 2 2 2 2 2 4 2 2 2 2 2 3 4" xfId="301"/>
    <cellStyle name="Обычный 3 2 2 2 3 2 2 2 2 2 4 3" xfId="204"/>
    <cellStyle name="Обычный 3 2 2 2 3 2 2 2 2 2 5" xfId="137"/>
    <cellStyle name="Обычный 3 2 2 2 3 2 2 2 2 3" xfId="68"/>
    <cellStyle name="Обычный 3 2 2 2 3 2 2 2 2 3 2" xfId="169"/>
    <cellStyle name="Обычный 3 2 2 2 3 2 2 2 2 4" xfId="101"/>
    <cellStyle name="Обычный 3 2 2 2 3 2 2 2 2 4 2" xfId="202"/>
    <cellStyle name="Обычный 3 2 2 2 3 2 2 2 2 5" xfId="136"/>
    <cellStyle name="Обычный 3 2 2 2 3 2 2 2 3" xfId="67"/>
    <cellStyle name="Обычный 3 2 2 2 3 2 2 2 3 2" xfId="168"/>
    <cellStyle name="Обычный 3 2 2 2 3 2 2 2 4" xfId="100"/>
    <cellStyle name="Обычный 3 2 2 2 3 2 2 2 4 2" xfId="201"/>
    <cellStyle name="Обычный 3 2 2 2 3 2 2 2 5" xfId="135"/>
    <cellStyle name="Обычный 3 2 2 2 3 2 2 3" xfId="65"/>
    <cellStyle name="Обычный 3 2 2 2 3 2 2 3 2" xfId="166"/>
    <cellStyle name="Обычный 3 2 2 2 3 2 2 4" xfId="98"/>
    <cellStyle name="Обычный 3 2 2 2 3 2 2 4 2" xfId="199"/>
    <cellStyle name="Обычный 3 2 2 2 3 2 2 5" xfId="133"/>
    <cellStyle name="Обычный 3 2 2 2 3 2 2 6" xfId="234"/>
    <cellStyle name="Обычный 3 2 2 2 3 2 3" xfId="63"/>
    <cellStyle name="Обычный 3 2 2 2 3 2 3 2" xfId="164"/>
    <cellStyle name="Обычный 3 2 2 2 3 2 4" xfId="96"/>
    <cellStyle name="Обычный 3 2 2 2 3 2 4 2" xfId="197"/>
    <cellStyle name="Обычный 3 2 2 2 3 2 5" xfId="131"/>
    <cellStyle name="Обычный 3 2 2 2 3 2 6" xfId="232"/>
    <cellStyle name="Обычный 3 2 2 2 3 3" xfId="62"/>
    <cellStyle name="Обычный 3 2 2 2 3 3 2" xfId="163"/>
    <cellStyle name="Обычный 3 2 2 2 3 4" xfId="95"/>
    <cellStyle name="Обычный 3 2 2 2 3 4 2" xfId="196"/>
    <cellStyle name="Обычный 3 2 2 2 3 5" xfId="130"/>
    <cellStyle name="Обычный 3 2 2 2 3 6" xfId="231"/>
    <cellStyle name="Обычный 3 2 2 2 4" xfId="59"/>
    <cellStyle name="Обычный 3 2 2 2 4 2" xfId="160"/>
    <cellStyle name="Обычный 3 2 2 2 5" xfId="92"/>
    <cellStyle name="Обычный 3 2 2 2 5 2" xfId="193"/>
    <cellStyle name="Обычный 3 2 2 2 6" xfId="127"/>
    <cellStyle name="Обычный 3 2 2 2 7" xfId="228"/>
    <cellStyle name="Обычный 3 2 2 3" xfId="56"/>
    <cellStyle name="Обычный 3 2 2 3 2" xfId="157"/>
    <cellStyle name="Обычный 3 2 2 4" xfId="89"/>
    <cellStyle name="Обычный 3 2 2 4 2" xfId="190"/>
    <cellStyle name="Обычный 3 2 2 5" xfId="124"/>
    <cellStyle name="Обычный 3 2 2 6" xfId="225"/>
    <cellStyle name="Обычный 3 2 3" xfId="55"/>
    <cellStyle name="Обычный 3 2 3 2" xfId="156"/>
    <cellStyle name="Обычный 3 2 4" xfId="88"/>
    <cellStyle name="Обычный 3 2 4 2" xfId="189"/>
    <cellStyle name="Обычный 3 2 5" xfId="123"/>
    <cellStyle name="Обычный 3 2 6" xfId="224"/>
    <cellStyle name="Обычный 3 3" xfId="54"/>
    <cellStyle name="Обычный 3 3 2" xfId="155"/>
    <cellStyle name="Обычный 3 4" xfId="87"/>
    <cellStyle name="Обычный 3 4 2" xfId="188"/>
    <cellStyle name="Обычный 3 5" xfId="122"/>
    <cellStyle name="Обычный 3 6" xfId="223"/>
    <cellStyle name="Обычный 30" xfId="15"/>
    <cellStyle name="Обычный 30 2" xfId="50"/>
    <cellStyle name="Обычный 30 2 2" xfId="151"/>
    <cellStyle name="Обычный 30 3" xfId="83"/>
    <cellStyle name="Обычный 30 3 2" xfId="184"/>
    <cellStyle name="Обычный 30 4" xfId="118"/>
    <cellStyle name="Обычный 30 5" xfId="219"/>
    <cellStyle name="Обычный 31" xfId="16"/>
    <cellStyle name="Обычный 31 2" xfId="51"/>
    <cellStyle name="Обычный 31 2 2" xfId="152"/>
    <cellStyle name="Обычный 31 3" xfId="84"/>
    <cellStyle name="Обычный 31 3 2" xfId="185"/>
    <cellStyle name="Обычный 31 4" xfId="119"/>
    <cellStyle name="Обычный 31 5" xfId="220"/>
    <cellStyle name="Обычный 4" xfId="24"/>
    <cellStyle name="Обычный 4 2" xfId="25"/>
    <cellStyle name="Обычный 4 2 2" xfId="28"/>
    <cellStyle name="Обычный 4 2 2 2" xfId="31"/>
    <cellStyle name="Обычный 4 2 2 2 2" xfId="33"/>
    <cellStyle name="Обычный 4 2 2 2 2 2" xfId="66"/>
    <cellStyle name="Обычный 4 2 2 2 2 2 2" xfId="167"/>
    <cellStyle name="Обычный 4 2 2 2 2 3" xfId="99"/>
    <cellStyle name="Обычный 4 2 2 2 2 3 2" xfId="200"/>
    <cellStyle name="Обычный 4 2 2 2 2 4" xfId="134"/>
    <cellStyle name="Обычный 4 2 2 2 3" xfId="64"/>
    <cellStyle name="Обычный 4 2 2 2 3 2" xfId="165"/>
    <cellStyle name="Обычный 4 2 2 2 4" xfId="97"/>
    <cellStyle name="Обычный 4 2 2 2 4 2" xfId="198"/>
    <cellStyle name="Обычный 4 2 2 2 5" xfId="132"/>
    <cellStyle name="Обычный 4 2 2 2 6" xfId="233"/>
    <cellStyle name="Обычный 4 2 2 3" xfId="61"/>
    <cellStyle name="Обычный 4 2 2 3 2" xfId="162"/>
    <cellStyle name="Обычный 4 2 2 4" xfId="94"/>
    <cellStyle name="Обычный 4 2 2 4 2" xfId="195"/>
    <cellStyle name="Обычный 4 2 2 5" xfId="129"/>
    <cellStyle name="Обычный 4 2 2 6" xfId="230"/>
    <cellStyle name="Обычный 4 2 3" xfId="58"/>
    <cellStyle name="Обычный 4 2 3 2" xfId="159"/>
    <cellStyle name="Обычный 4 2 4" xfId="91"/>
    <cellStyle name="Обычный 4 2 4 2" xfId="192"/>
    <cellStyle name="Обычный 4 2 5" xfId="126"/>
    <cellStyle name="Обычный 4 2 6" xfId="227"/>
    <cellStyle name="Обычный 4 3" xfId="57"/>
    <cellStyle name="Обычный 4 3 2" xfId="158"/>
    <cellStyle name="Обычный 4 4" xfId="90"/>
    <cellStyle name="Обычный 4 4 2" xfId="191"/>
    <cellStyle name="Обычный 4 5" xfId="125"/>
    <cellStyle name="Обычный 4 6" xfId="226"/>
    <cellStyle name="Обычный 5" xfId="17"/>
    <cellStyle name="Обычный 5 2" xfId="52"/>
    <cellStyle name="Обычный 5 2 2" xfId="153"/>
    <cellStyle name="Обычный 5 3" xfId="85"/>
    <cellStyle name="Обычный 5 3 2" xfId="186"/>
    <cellStyle name="Обычный 5 4" xfId="120"/>
    <cellStyle name="Обычный 5 5" xfId="221"/>
    <cellStyle name="Обычный 6" xfId="238"/>
    <cellStyle name="Обычный 7" xfId="240"/>
    <cellStyle name="Обычный 7 2" xfId="289"/>
    <cellStyle name="Обычный 7 2 2" xfId="293"/>
    <cellStyle name="Обычный 7 2 3" xfId="296"/>
    <cellStyle name="Обычный 7 2 3 2" xfId="298"/>
    <cellStyle name="Обычный 7 2 3 3" xfId="300"/>
    <cellStyle name="Обычный 7 2 3 3 2" xfId="302"/>
    <cellStyle name="Обычный 8" xfId="292"/>
    <cellStyle name="Обычный 9" xfId="297"/>
    <cellStyle name="Плохой 2" xfId="278"/>
    <cellStyle name="Пояснение 2" xfId="279"/>
    <cellStyle name="Примечание 2" xfId="280"/>
    <cellStyle name="Процентный 2" xfId="20"/>
    <cellStyle name="Связанная ячейка 2" xfId="282"/>
    <cellStyle name="Текст предупреждения 2" xfId="283"/>
    <cellStyle name="Хороший 2" xfId="2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7A209"/>
      <color rgb="FFB05408"/>
      <color rgb="FFC45C97"/>
      <color rgb="FFD284B1"/>
      <color rgb="FF8B3180"/>
      <color rgb="FFCB8507"/>
      <color rgb="FF47375B"/>
      <color rgb="FF3C908C"/>
      <color rgb="FF660066"/>
      <color rgb="FFF6FE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225741908219848E-2"/>
          <c:y val="0.17262486257014484"/>
          <c:w val="0.92043600980028129"/>
          <c:h val="0.65427698730641171"/>
        </c:manualLayout>
      </c:layout>
      <c:lineChart>
        <c:grouping val="standard"/>
        <c:varyColors val="0"/>
        <c:ser>
          <c:idx val="0"/>
          <c:order val="0"/>
          <c:tx>
            <c:strRef>
              <c:f>[2]диаграмма!$G$28</c:f>
              <c:strCache>
                <c:ptCount val="1"/>
                <c:pt idx="0">
                  <c:v>Прибыло</c:v>
                </c:pt>
              </c:strCache>
            </c:strRef>
          </c:tx>
          <c:spPr>
            <a:ln w="38100">
              <a:solidFill>
                <a:srgbClr val="0070C0"/>
              </a:solidFill>
            </a:ln>
          </c:spPr>
          <c:marker>
            <c:symbol val="circle"/>
            <c:size val="10"/>
            <c:spPr>
              <a:solidFill>
                <a:srgbClr val="0070C0"/>
              </a:solidFill>
              <a:ln w="22225"/>
            </c:spPr>
          </c:marker>
          <c:dLbls>
            <c:dLbl>
              <c:idx val="0"/>
              <c:layout>
                <c:manualLayout>
                  <c:x val="-2.606976710211684E-2"/>
                  <c:y val="4.63912567678964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4089574185473058E-2"/>
                  <c:y val="-4.44962035655012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3403707317976353E-2"/>
                  <c:y val="4.8051819406776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3171971445688895E-2"/>
                  <c:y val="4.48585924125309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4158348160698758E-2"/>
                  <c:y val="4.87577250671962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8407219349486196E-2"/>
                  <c:y val="-3.45236627275556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4377653162633741E-2"/>
                  <c:y val="-3.4860736970497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2007075646066489E-2"/>
                  <c:y val="-3.5240304043756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2451926148160802E-2"/>
                  <c:y val="-4.2022315669484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9059210131312851E-2"/>
                  <c:y val="4.4448950831223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3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[2]диаграмма!$BC$27:$BH$27</c15:sqref>
                  </c15:fullRef>
                </c:ext>
              </c:extLst>
              <c:f>[1]диаграмма!$BD$27:$BH$27</c:f>
              <c:strCache>
                <c:ptCount val="5"/>
                <c:pt idx="0">
                  <c:v>1 кв. 2017</c:v>
                </c:pt>
                <c:pt idx="1">
                  <c:v>2 кв. 2017</c:v>
                </c:pt>
                <c:pt idx="2">
                  <c:v>3 кв. 2017</c:v>
                </c:pt>
                <c:pt idx="3">
                  <c:v>4 кв. 2017</c:v>
                </c:pt>
                <c:pt idx="4">
                  <c:v>1 кв. 2018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[2]диаграмма!$BC$28:$BH$28</c15:sqref>
                  </c15:fullRef>
                </c:ext>
              </c:extLst>
              <c:f>[1]диаграмма!$BD$28:$BH$28</c:f>
              <c:numCache>
                <c:formatCode>General</c:formatCode>
                <c:ptCount val="5"/>
                <c:pt idx="0">
                  <c:v>3591</c:v>
                </c:pt>
                <c:pt idx="1">
                  <c:v>3177</c:v>
                </c:pt>
                <c:pt idx="2">
                  <c:v>3024</c:v>
                </c:pt>
                <c:pt idx="3">
                  <c:v>3603</c:v>
                </c:pt>
                <c:pt idx="4">
                  <c:v>3802</c:v>
                </c:pt>
              </c:numCache>
            </c:numRef>
          </c:val>
          <c:smooth val="0"/>
          <c:extLst/>
        </c:ser>
        <c:ser>
          <c:idx val="1"/>
          <c:order val="1"/>
          <c:tx>
            <c:strRef>
              <c:f>[2]диаграмма!$G$29</c:f>
              <c:strCache>
                <c:ptCount val="1"/>
                <c:pt idx="0">
                  <c:v>Выбыло</c:v>
                </c:pt>
              </c:strCache>
            </c:strRef>
          </c:tx>
          <c:spPr>
            <a:ln w="38100" cmpd="sng"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4.2043077041650348E-2"/>
                  <c:y val="3.78445330752595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0342479643024829E-2"/>
                  <c:y val="4.28331804747081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2921297067000373E-2"/>
                  <c:y val="-5.1806293353733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928515375025859E-2"/>
                  <c:y val="-3.03291287663516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2285783765188094E-3"/>
                  <c:y val="-4.19722346463501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8563243560248974E-2"/>
                  <c:y val="4.2423111037986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7133179874067589E-2"/>
                  <c:y val="-5.73603627262688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1358887135635815E-2"/>
                  <c:y val="-6.6840056404398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8.4134623347084572E-3"/>
                  <c:y val="3.93959209401418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0817308716053596E-2"/>
                  <c:y val="-3.15167367521134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3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[2]диаграмма!$BC$27:$BH$27</c15:sqref>
                  </c15:fullRef>
                </c:ext>
              </c:extLst>
              <c:f>[1]диаграмма!$BD$27:$BH$27</c:f>
              <c:strCache>
                <c:ptCount val="5"/>
                <c:pt idx="0">
                  <c:v>1 кв. 2017</c:v>
                </c:pt>
                <c:pt idx="1">
                  <c:v>2 кв. 2017</c:v>
                </c:pt>
                <c:pt idx="2">
                  <c:v>3 кв. 2017</c:v>
                </c:pt>
                <c:pt idx="3">
                  <c:v>4 кв. 2017</c:v>
                </c:pt>
                <c:pt idx="4">
                  <c:v>1 кв. 2018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[2]диаграмма!$BC$29:$BH$29</c15:sqref>
                  </c15:fullRef>
                </c:ext>
              </c:extLst>
              <c:f>[1]диаграмма!$BD$29:$BH$29</c:f>
              <c:numCache>
                <c:formatCode>General</c:formatCode>
                <c:ptCount val="5"/>
                <c:pt idx="0">
                  <c:v>2797</c:v>
                </c:pt>
                <c:pt idx="1">
                  <c:v>3187</c:v>
                </c:pt>
                <c:pt idx="2">
                  <c:v>3451</c:v>
                </c:pt>
                <c:pt idx="3">
                  <c:v>3798</c:v>
                </c:pt>
                <c:pt idx="4">
                  <c:v>3021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[1]диаграмма!$BC$29</c15:sqref>
                  <c15:dLbl>
                    <c:idx val="-1"/>
                    <c:layout>
                      <c:manualLayout>
                        <c:x val="-4.9344678765888092E-2"/>
                        <c:y val="3.9958960201351514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</c:extLst>
                  </c15:dLbl>
                </c15:categoryFilterException>
              </c15:categoryFilterExceptions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862032"/>
        <c:axId val="111862592"/>
      </c:lineChart>
      <c:catAx>
        <c:axId val="111862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300"/>
            </a:pPr>
            <a:endParaRPr lang="ru-RU"/>
          </a:p>
        </c:txPr>
        <c:crossAx val="111862592"/>
        <c:crosses val="autoZero"/>
        <c:auto val="1"/>
        <c:lblAlgn val="ctr"/>
        <c:lblOffset val="100"/>
        <c:noMultiLvlLbl val="0"/>
      </c:catAx>
      <c:valAx>
        <c:axId val="111862592"/>
        <c:scaling>
          <c:orientation val="minMax"/>
          <c:min val="15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186203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8579171943663876"/>
          <c:y val="0.91120199051842365"/>
          <c:w val="0.26598000742182332"/>
          <c:h val="5.0132394048925652E-2"/>
        </c:manualLayout>
      </c:layout>
      <c:overlay val="0"/>
      <c:txPr>
        <a:bodyPr/>
        <a:lstStyle/>
        <a:p>
          <a:pPr>
            <a:defRPr sz="1300"/>
          </a:pPr>
          <a:endParaRPr lang="ru-RU"/>
        </a:p>
      </c:txPr>
    </c:legend>
    <c:plotVisOnly val="1"/>
    <c:dispBlanksAs val="zero"/>
    <c:showDLblsOverMax val="0"/>
  </c:chart>
  <c:spPr>
    <a:solidFill>
      <a:schemeClr val="bg1"/>
    </a:solidFill>
    <a:ln>
      <a:solidFill>
        <a:schemeClr val="bg1">
          <a:lumMod val="75000"/>
        </a:schemeClr>
      </a:solidFill>
    </a:ln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ru-RU" sz="20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20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rPr>
              <a:t>Динамика цен на никель</a:t>
            </a:r>
          </a:p>
        </c:rich>
      </c:tx>
      <c:layout>
        <c:manualLayout>
          <c:xMode val="edge"/>
          <c:yMode val="edge"/>
          <c:x val="0.41209100848772973"/>
          <c:y val="3.08056872037914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9363644794212"/>
          <c:y val="0.15509743216458644"/>
          <c:w val="0.87087172218290065"/>
          <c:h val="0.65639810426543665"/>
        </c:manualLayout>
      </c:layout>
      <c:lineChart>
        <c:grouping val="standard"/>
        <c:varyColors val="0"/>
        <c:ser>
          <c:idx val="1"/>
          <c:order val="0"/>
          <c:tx>
            <c:strRef>
              <c:f>диаграмма!$E$103</c:f>
              <c:strCache>
                <c:ptCount val="1"/>
                <c:pt idx="0">
                  <c:v>2016</c:v>
                </c:pt>
              </c:strCache>
            </c:strRef>
          </c:tx>
          <c:spPr>
            <a:ln w="28575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336108170538639E-2"/>
                  <c:y val="-2.89460724954632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9774319494796026E-2"/>
                  <c:y val="-3.12954504395178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9703022059721219E-2"/>
                  <c:y val="-2.69680537259877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6367791035258919E-2"/>
                  <c:y val="3.49348746281519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080753056374962E-2"/>
                  <c:y val="2.83754124511295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441468357273598E-2"/>
                  <c:y val="-4.12052267141895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6.1313582871675799E-2"/>
                  <c:y val="-2.5887736127212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6087090889085719E-2"/>
                  <c:y val="3.39268997257234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4.284198545130271E-2"/>
                  <c:y val="2.94223611665450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1791620112255933E-2"/>
                  <c:y val="3.13504569581812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5975251748964945E-2"/>
                  <c:y val="4.47118271053874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5038734475888131E-2"/>
                  <c:y val="3.05188418181974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диаграмма!$E$104:$E$115</c:f>
              <c:numCache>
                <c:formatCode>0.0</c:formatCode>
                <c:ptCount val="12"/>
                <c:pt idx="0">
                  <c:v>8479.8799999999992</c:v>
                </c:pt>
                <c:pt idx="1">
                  <c:v>8306.4269047619055</c:v>
                </c:pt>
                <c:pt idx="2">
                  <c:v>8700.9538095238095</c:v>
                </c:pt>
                <c:pt idx="3">
                  <c:v>8849.65</c:v>
                </c:pt>
                <c:pt idx="4">
                  <c:v>8685.8799999999992</c:v>
                </c:pt>
                <c:pt idx="5">
                  <c:v>8911.7022727272742</c:v>
                </c:pt>
                <c:pt idx="6">
                  <c:v>10248.92738095238</c:v>
                </c:pt>
                <c:pt idx="7">
                  <c:v>10350.566818181818</c:v>
                </c:pt>
                <c:pt idx="8">
                  <c:v>10185.569545454546</c:v>
                </c:pt>
                <c:pt idx="9">
                  <c:v>10262.27</c:v>
                </c:pt>
                <c:pt idx="10">
                  <c:v>11139.772272727274</c:v>
                </c:pt>
                <c:pt idx="11">
                  <c:v>11009.75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диаграмма!$F$103</c:f>
              <c:strCache>
                <c:ptCount val="1"/>
                <c:pt idx="0">
                  <c:v>2017</c:v>
                </c:pt>
              </c:strCache>
            </c:strRef>
          </c:tx>
          <c:spPr>
            <a:ln w="28575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 w="28575"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232780496774262E-2"/>
                  <c:y val="-3.53982589263719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051912305763071E-2"/>
                  <c:y val="-2.99712532283742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6952069540322902E-2"/>
                  <c:y val="-3.18314868175725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7137519216467992E-2"/>
                  <c:y val="-3.45738128824225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7956167891521758E-2"/>
                  <c:y val="-4.15294002021425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3669074563313327E-2"/>
                  <c:y val="3.06953319278429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8.6846842790093779E-3"/>
                  <c:y val="2.47282977776583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6735334673778717E-2"/>
                  <c:y val="-2.98686699814828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4.4376890571436879E-2"/>
                  <c:y val="-3.41496630915906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6974087268864637E-2"/>
                  <c:y val="-4.02755904793361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8516496041987348E-2"/>
                  <c:y val="-3.52865513754366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0046910227818087E-2"/>
                  <c:y val="-4.21535025987321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диаграмма!$F$104:$F$115</c:f>
              <c:numCache>
                <c:formatCode>0.0</c:formatCode>
                <c:ptCount val="12"/>
                <c:pt idx="0">
                  <c:v>9980.7199999999993</c:v>
                </c:pt>
                <c:pt idx="1">
                  <c:v>10615.53</c:v>
                </c:pt>
                <c:pt idx="2">
                  <c:v>10225.65</c:v>
                </c:pt>
                <c:pt idx="3">
                  <c:v>9664.86</c:v>
                </c:pt>
                <c:pt idx="4">
                  <c:v>9150.9599999999991</c:v>
                </c:pt>
                <c:pt idx="5">
                  <c:v>8927.6200000000008</c:v>
                </c:pt>
                <c:pt idx="6">
                  <c:v>9478.69</c:v>
                </c:pt>
                <c:pt idx="7">
                  <c:v>10848.52</c:v>
                </c:pt>
                <c:pt idx="8">
                  <c:v>11230.36</c:v>
                </c:pt>
                <c:pt idx="9">
                  <c:v>11319.66</c:v>
                </c:pt>
                <c:pt idx="10">
                  <c:v>11989.89</c:v>
                </c:pt>
                <c:pt idx="11">
                  <c:v>11405.66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диаграмма!$G$103</c:f>
              <c:strCache>
                <c:ptCount val="1"/>
                <c:pt idx="0">
                  <c:v>2018</c:v>
                </c:pt>
              </c:strCache>
            </c:strRef>
          </c:tx>
          <c:spPr>
            <a:ln w="28575">
              <a:solidFill>
                <a:srgbClr val="0080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 w="28575"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620001982974154E-2"/>
                  <c:y val="4.19200879322474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8598843020912035E-2"/>
                  <c:y val="3.94835019849067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0789835870955994E-2"/>
                  <c:y val="2.75283282024364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779971331308856E-2"/>
                  <c:y val="3.04145954358444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7593448444857602E-2"/>
                  <c:y val="-3.0157696041419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931987875379841E-2"/>
                  <c:y val="-3.6662539506396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560247873842137E-2"/>
                  <c:y val="2.72833636042982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1172526525125173E-2"/>
                  <c:y val="-2.79391403706396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4809699506774532E-2"/>
                  <c:y val="-2.40351113647377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0520193859334181E-2"/>
                  <c:y val="-3.60017664652629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7878839658367351E-2"/>
                  <c:y val="-3.08179886436305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134500466984798E-2"/>
                  <c:y val="-3.60522108319045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1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диаграмма!$G$104:$G$115</c:f>
              <c:numCache>
                <c:formatCode>0.0</c:formatCode>
                <c:ptCount val="12"/>
                <c:pt idx="0">
                  <c:v>12876.03</c:v>
                </c:pt>
                <c:pt idx="1">
                  <c:v>13572.75</c:v>
                </c:pt>
                <c:pt idx="2">
                  <c:v>13399.76</c:v>
                </c:pt>
                <c:pt idx="3">
                  <c:v>13930.75</c:v>
                </c:pt>
                <c:pt idx="4">
                  <c:v>14351.67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8097248"/>
        <c:axId val="208097808"/>
      </c:lineChart>
      <c:catAx>
        <c:axId val="208097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08097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8097808"/>
        <c:scaling>
          <c:orientation val="minMax"/>
          <c:max val="17000"/>
          <c:min val="8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9018950667489001E-2"/>
              <c:y val="0.4573459715639813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08097248"/>
        <c:crosses val="autoZero"/>
        <c:crossBetween val="between"/>
        <c:majorUnit val="6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2489407086108122"/>
          <c:y val="0.9344093454470882"/>
          <c:w val="0.31331349188619262"/>
          <c:h val="5.687203791469413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диаграмма!$A$4</c:f>
              <c:strCache>
                <c:ptCount val="1"/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диаграмма!$A$5</c:f>
              <c:strCache>
                <c:ptCount val="1"/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08101168"/>
        <c:axId val="208332208"/>
        <c:axId val="0"/>
      </c:bar3DChart>
      <c:catAx>
        <c:axId val="208101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08332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83322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081011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rPr>
              <a:t>Динамика цен на палладий </a:t>
            </a:r>
          </a:p>
        </c:rich>
      </c:tx>
      <c:layout>
        <c:manualLayout>
          <c:xMode val="edge"/>
          <c:yMode val="edge"/>
          <c:x val="0.40113086074922238"/>
          <c:y val="3.281022991951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500580190271745E-2"/>
          <c:y val="0.15980629539951574"/>
          <c:w val="0.88547235669093227"/>
          <c:h val="0.6513317191283316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диаграмма!$K$103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412575725226781E-2"/>
                  <c:y val="-3.13831908991222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8410713637698409E-2"/>
                  <c:y val="-2.43261868585600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7770054453370228E-2"/>
                  <c:y val="-4.39133539861607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3143962475062521E-2"/>
                  <c:y val="-4.61338791048028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7327982317737889E-2"/>
                  <c:y val="-4.12263029042307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850718642448249E-2"/>
                  <c:y val="-5.26266317091732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182557823450325E-2"/>
                  <c:y val="4.10449649013770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9694180397632717E-2"/>
                  <c:y val="3.29390762892439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4043800021060914E-2"/>
                  <c:y val="-3.23721620336272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1448552262567701E-2"/>
                  <c:y val="-4.03425131370196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7797400246185603E-2"/>
                  <c:y val="-2.88716196173103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5877539916108104E-2"/>
                  <c:y val="-4.47374965982481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диаграмма!$K$104:$K$115</c:f>
              <c:numCache>
                <c:formatCode>0.0</c:formatCode>
                <c:ptCount val="12"/>
                <c:pt idx="0">
                  <c:v>499.9</c:v>
                </c:pt>
                <c:pt idx="1">
                  <c:v>505.57</c:v>
                </c:pt>
                <c:pt idx="2">
                  <c:v>567.38</c:v>
                </c:pt>
                <c:pt idx="3">
                  <c:v>574.33000000000004</c:v>
                </c:pt>
                <c:pt idx="4">
                  <c:v>576.75</c:v>
                </c:pt>
                <c:pt idx="5">
                  <c:v>553.09</c:v>
                </c:pt>
                <c:pt idx="6">
                  <c:v>646.14</c:v>
                </c:pt>
                <c:pt idx="7">
                  <c:v>700.09</c:v>
                </c:pt>
                <c:pt idx="8">
                  <c:v>682.23</c:v>
                </c:pt>
                <c:pt idx="9">
                  <c:v>644.85</c:v>
                </c:pt>
                <c:pt idx="10">
                  <c:v>696.68</c:v>
                </c:pt>
                <c:pt idx="11">
                  <c:v>706.98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диаграмма!$L$103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356576403806714E-2"/>
                  <c:y val="-3.93492814914345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8629522280153317E-2"/>
                  <c:y val="-3.80274579287845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4965235021761139E-2"/>
                  <c:y val="-4.39181470611260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9288695476779283E-2"/>
                  <c:y val="-4.7492183293577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6137277082141796E-2"/>
                  <c:y val="-3.51127357860030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0292020919320007E-2"/>
                  <c:y val="-4.77342335793245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4206507822259251E-2"/>
                  <c:y val="-4.79587092568657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0293986752997222E-2"/>
                  <c:y val="-4.59749087851205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3007266905668702E-2"/>
                  <c:y val="-4.53744430047468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7888494262682135E-2"/>
                  <c:y val="-4.98330678502366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2513731337103072E-2"/>
                  <c:y val="-2.97162659389713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6368998335386366E-2"/>
                  <c:y val="-5.63029202075507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диаграмма!$L$104:$L$115</c:f>
              <c:numCache>
                <c:formatCode>0.0</c:formatCode>
                <c:ptCount val="12"/>
                <c:pt idx="0">
                  <c:v>748</c:v>
                </c:pt>
                <c:pt idx="1">
                  <c:v>774.9</c:v>
                </c:pt>
                <c:pt idx="2">
                  <c:v>776.3</c:v>
                </c:pt>
                <c:pt idx="3">
                  <c:v>799.67</c:v>
                </c:pt>
                <c:pt idx="4">
                  <c:v>792.43</c:v>
                </c:pt>
                <c:pt idx="5">
                  <c:v>864.64</c:v>
                </c:pt>
                <c:pt idx="6">
                  <c:v>860.8</c:v>
                </c:pt>
                <c:pt idx="7">
                  <c:v>913.1</c:v>
                </c:pt>
                <c:pt idx="8">
                  <c:v>935.85</c:v>
                </c:pt>
                <c:pt idx="9">
                  <c:v>960.52</c:v>
                </c:pt>
                <c:pt idx="10">
                  <c:v>999.8</c:v>
                </c:pt>
                <c:pt idx="11">
                  <c:v>1021.16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диаграмма!$M$103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3285963346441117E-2"/>
                  <c:y val="-1.94558901299402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0246417140110509E-2"/>
                  <c:y val="-3.40840886420633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0921657631920738E-2"/>
                  <c:y val="-3.06881950291552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891842190976183E-2"/>
                  <c:y val="-3.52224439463196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7826453620462304E-2"/>
                  <c:y val="-3.7334326032415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5543481769731192E-2"/>
                  <c:y val="4.54990629538442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390239357504108E-2"/>
                  <c:y val="-3.91256046597209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2760581491470514E-2"/>
                  <c:y val="3.99742944503070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0679212232784093E-2"/>
                  <c:y val="3.96267472755362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5393762273937477E-2"/>
                  <c:y val="4.82183341508188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6821384975465028E-2"/>
                  <c:y val="3.85720045012299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7149394231580552E-2"/>
                  <c:y val="3.35139790031362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1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диаграмма!$M$104:$M$115</c:f>
              <c:numCache>
                <c:formatCode>#\ ##0.0</c:formatCode>
                <c:ptCount val="12"/>
                <c:pt idx="0">
                  <c:v>1094.45</c:v>
                </c:pt>
                <c:pt idx="1">
                  <c:v>1022.45</c:v>
                </c:pt>
                <c:pt idx="2">
                  <c:v>987.33</c:v>
                </c:pt>
                <c:pt idx="3">
                  <c:v>970.55</c:v>
                </c:pt>
                <c:pt idx="4">
                  <c:v>980.3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8335568"/>
        <c:axId val="208336128"/>
      </c:lineChart>
      <c:catAx>
        <c:axId val="208335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08336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8336128"/>
        <c:scaling>
          <c:orientation val="minMax"/>
          <c:min val="45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 sz="1100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4611305545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08335568"/>
        <c:crosses val="autoZero"/>
        <c:crossBetween val="between"/>
        <c:minorUnit val="2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56434342843943"/>
          <c:y val="0.90833130394783057"/>
          <c:w val="0.28101813890443988"/>
          <c:h val="6.053278134047953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300">
                <a:latin typeface="Times New Roman" pitchFamily="18" charset="0"/>
                <a:cs typeface="Times New Roman" pitchFamily="18" charset="0"/>
              </a:rPr>
              <a:t>Динамика цен на</a:t>
            </a:r>
            <a:r>
              <a:rPr lang="ru-RU" sz="1300" baseline="0">
                <a:latin typeface="Times New Roman" pitchFamily="18" charset="0"/>
                <a:cs typeface="Times New Roman" pitchFamily="18" charset="0"/>
              </a:rPr>
              <a:t> платину</a:t>
            </a:r>
            <a:r>
              <a:rPr lang="ru-RU" sz="1300">
                <a:latin typeface="Times New Roman" pitchFamily="18" charset="0"/>
                <a:cs typeface="Times New Roman" pitchFamily="18" charset="0"/>
              </a:rPr>
              <a:t> </a:t>
            </a:r>
          </a:p>
        </c:rich>
      </c:tx>
      <c:layout>
        <c:manualLayout>
          <c:xMode val="edge"/>
          <c:yMode val="edge"/>
          <c:x val="0.40578504325437131"/>
          <c:y val="2.73653450749386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3705081069697"/>
          <c:y val="0.17772511848341241"/>
          <c:w val="0.87949305437629965"/>
          <c:h val="0.63507109004745343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диаграмма!$H$103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686801469278712E-2"/>
                  <c:y val="3.86236503530454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1265881946165136E-2"/>
                  <c:y val="4.14290162221495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3337176339965607E-2"/>
                  <c:y val="-5.56571712033099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3454907717352871E-2"/>
                  <c:y val="-5.46217822200175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5898860202700021E-2"/>
                  <c:y val="-4.24045088498844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5849592783699057E-2"/>
                  <c:y val="-6.11502211151804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5972715836512607E-2"/>
                  <c:y val="-4.06123676739105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3840391982237983E-2"/>
                  <c:y val="-3.86033330870634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2478305413834668E-2"/>
                  <c:y val="-2.47292790273043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6.1057866913832283E-2"/>
                  <c:y val="-2.84813767190518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8.4936919394840743E-2"/>
                  <c:y val="-4.5782188354248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8908656762658077E-2"/>
                  <c:y val="-4.92065711843119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диаграмма!$H$104:$H$115</c:f>
              <c:numCache>
                <c:formatCode>0.0</c:formatCode>
                <c:ptCount val="12"/>
                <c:pt idx="0">
                  <c:v>853.85</c:v>
                </c:pt>
                <c:pt idx="1">
                  <c:v>920.24</c:v>
                </c:pt>
                <c:pt idx="2">
                  <c:v>968.43</c:v>
                </c:pt>
                <c:pt idx="3">
                  <c:v>994.19</c:v>
                </c:pt>
                <c:pt idx="4">
                  <c:v>1033.7</c:v>
                </c:pt>
                <c:pt idx="5">
                  <c:v>984.14</c:v>
                </c:pt>
                <c:pt idx="6">
                  <c:v>1085.76</c:v>
                </c:pt>
                <c:pt idx="7">
                  <c:v>1123.77</c:v>
                </c:pt>
                <c:pt idx="8">
                  <c:v>1045.95</c:v>
                </c:pt>
                <c:pt idx="9">
                  <c:v>959.14</c:v>
                </c:pt>
                <c:pt idx="10">
                  <c:v>953</c:v>
                </c:pt>
                <c:pt idx="11">
                  <c:v>919.05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диаграмма!$I$103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438106750734936E-2"/>
                  <c:y val="4.66587332580449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6562018526103046E-2"/>
                  <c:y val="-5.20961085839129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0616795906720797E-2"/>
                  <c:y val="-1.41582319229105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6460063819066797E-4"/>
                  <c:y val="-1.59952294004031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8630962730861966E-2"/>
                  <c:y val="-3.43145429406735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2184541770282774E-2"/>
                  <c:y val="-3.41029267417438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1302565090416254E-3"/>
                  <c:y val="1.25505293043577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1789625679687979E-2"/>
                  <c:y val="4.48903395358163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8075836539136917E-2"/>
                  <c:y val="4.71948979914931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0137966527227398E-2"/>
                  <c:y val="5.31581474875192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1899655139163256E-2"/>
                  <c:y val="3.74352222233949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6427375330405173E-2"/>
                  <c:y val="4.89216017393689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диаграмма!$I$104:$I$115</c:f>
              <c:numCache>
                <c:formatCode>0.0</c:formatCode>
                <c:ptCount val="12"/>
                <c:pt idx="0">
                  <c:v>971.76</c:v>
                </c:pt>
                <c:pt idx="1">
                  <c:v>1007.35</c:v>
                </c:pt>
                <c:pt idx="2">
                  <c:v>962.26</c:v>
                </c:pt>
                <c:pt idx="3">
                  <c:v>959.89</c:v>
                </c:pt>
                <c:pt idx="4">
                  <c:v>929.71</c:v>
                </c:pt>
                <c:pt idx="5">
                  <c:v>930.73</c:v>
                </c:pt>
                <c:pt idx="6">
                  <c:v>916.95</c:v>
                </c:pt>
                <c:pt idx="7">
                  <c:v>972.67</c:v>
                </c:pt>
                <c:pt idx="8">
                  <c:v>968.1</c:v>
                </c:pt>
                <c:pt idx="9">
                  <c:v>921.43</c:v>
                </c:pt>
                <c:pt idx="10">
                  <c:v>934</c:v>
                </c:pt>
                <c:pt idx="11">
                  <c:v>906.32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диаграмма!$J$103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473009794735148E-2"/>
                  <c:y val="-4.59315306607176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9766024471182999E-2"/>
                  <c:y val="4.74339801094150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5109204452132429E-2"/>
                  <c:y val="4.14804690385974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2691595610805591E-2"/>
                  <c:y val="4.3049120288769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7229857254311202E-2"/>
                  <c:y val="4.74885748361424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8031340514318668E-2"/>
                  <c:y val="6.09539088308864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3141417961036347E-2"/>
                  <c:y val="5.2718614602476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4402417831876267E-2"/>
                  <c:y val="4.66088636051801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2644658407568278E-2"/>
                  <c:y val="3.85919870813850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5176649326010516E-2"/>
                  <c:y val="4.1078485291553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6737385016335368E-2"/>
                  <c:y val="2.44187151044360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1267213498030024E-2"/>
                  <c:y val="2.99006828712254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1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диаграмма!$J$104:$J$115</c:f>
              <c:numCache>
                <c:formatCode>0.0</c:formatCode>
                <c:ptCount val="12"/>
                <c:pt idx="0">
                  <c:v>991.6</c:v>
                </c:pt>
                <c:pt idx="1">
                  <c:v>988.25</c:v>
                </c:pt>
                <c:pt idx="2">
                  <c:v>954.57</c:v>
                </c:pt>
                <c:pt idx="3">
                  <c:v>924.16</c:v>
                </c:pt>
                <c:pt idx="4">
                  <c:v>904.29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834400"/>
        <c:axId val="208834960"/>
      </c:lineChart>
      <c:catAx>
        <c:axId val="208834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08834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8834960"/>
        <c:scaling>
          <c:orientation val="minMax"/>
          <c:min val="8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6369887013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08834400"/>
        <c:crosses val="autoZero"/>
        <c:crossBetween val="between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215783545027288"/>
          <c:y val="0.90978348109508977"/>
          <c:w val="0.28646945558866532"/>
          <c:h val="5.924168798799431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rPr>
              <a:t>Динамика цен на серебро</a:t>
            </a:r>
          </a:p>
        </c:rich>
      </c:tx>
      <c:layout>
        <c:manualLayout>
          <c:xMode val="edge"/>
          <c:yMode val="edge"/>
          <c:x val="0.41102417871148988"/>
          <c:y val="6.11078725656517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500580190271745E-2"/>
          <c:y val="0.15980629539951574"/>
          <c:w val="0.88547235669093227"/>
          <c:h val="0.6513317191283316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диаграмма!$Q$103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2634880568368616E-2"/>
                  <c:y val="5.10530896431679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9922526561574368E-2"/>
                  <c:y val="4.46338227111244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1414712317050009E-2"/>
                  <c:y val="4.12155973119890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9884679254087453E-2"/>
                  <c:y val="4.35486310262666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463978602468186E-3"/>
                  <c:y val="3.45457917790237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5465525221557127E-2"/>
                  <c:y val="-4.20165789210860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5.5352911671285893E-2"/>
                  <c:y val="-9.309306738575273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8.6786102379638325E-3"/>
                  <c:y val="-2.73164119904692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2471950135949756E-2"/>
                  <c:y val="-4.49191741928119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5759841468760499E-2"/>
                  <c:y val="-4.87511592403943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8.6835081248151803E-3"/>
                  <c:y val="-3.09400904564196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1440277060101303E-2"/>
                  <c:y val="-4.79946924624406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i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диаграмма!$Q$104:$Q$115</c:f>
              <c:numCache>
                <c:formatCode>0.0</c:formatCode>
                <c:ptCount val="12"/>
                <c:pt idx="0">
                  <c:v>14.02</c:v>
                </c:pt>
                <c:pt idx="1">
                  <c:v>15.07</c:v>
                </c:pt>
                <c:pt idx="2">
                  <c:v>15.42</c:v>
                </c:pt>
                <c:pt idx="3">
                  <c:v>16.260000000000002</c:v>
                </c:pt>
                <c:pt idx="4">
                  <c:v>16.89</c:v>
                </c:pt>
                <c:pt idx="5">
                  <c:v>17.18</c:v>
                </c:pt>
                <c:pt idx="6">
                  <c:v>19.920000000000002</c:v>
                </c:pt>
                <c:pt idx="7">
                  <c:v>19.64</c:v>
                </c:pt>
                <c:pt idx="8">
                  <c:v>19.28</c:v>
                </c:pt>
                <c:pt idx="9">
                  <c:v>17.739999999999998</c:v>
                </c:pt>
                <c:pt idx="10">
                  <c:v>17.420000000000002</c:v>
                </c:pt>
                <c:pt idx="11">
                  <c:v>16.38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диаграмма!$R$103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3893414857917867E-2"/>
                  <c:y val="4.61176504158997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2927898875556522E-2"/>
                  <c:y val="-4.90818816076702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7876879591908068E-2"/>
                  <c:y val="-5.97645850276077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2410949181529711E-2"/>
                  <c:y val="-4.61210746336800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4983602097453256E-2"/>
                  <c:y val="-5.6251052233588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1904946264615458E-2"/>
                  <c:y val="4.07339240109004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4418786691016688E-2"/>
                  <c:y val="3.767324401831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4457931938519053E-2"/>
                  <c:y val="4.36659104852401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999710802044556E-2"/>
                  <c:y val="3.80593245730428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9223353213559324E-2"/>
                  <c:y val="4.29687968154773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3747943165811506E-2"/>
                  <c:y val="4.42010871891452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6225877153425956E-2"/>
                      <c:h val="4.6403719079046217E-2"/>
                    </c:manualLayout>
                  </c15:layout>
                </c:ext>
              </c:extLst>
            </c:dLbl>
            <c:dLbl>
              <c:idx val="11"/>
              <c:layout>
                <c:manualLayout>
                  <c:x val="-3.2020046605619808E-2"/>
                  <c:y val="5.12933555907489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диаграмма!$R$104:$R$115</c:f>
              <c:numCache>
                <c:formatCode>0.0</c:formatCode>
                <c:ptCount val="12"/>
                <c:pt idx="0">
                  <c:v>16.809999999999999</c:v>
                </c:pt>
                <c:pt idx="1">
                  <c:v>17.86</c:v>
                </c:pt>
                <c:pt idx="2">
                  <c:v>16.88</c:v>
                </c:pt>
                <c:pt idx="3">
                  <c:v>18</c:v>
                </c:pt>
                <c:pt idx="4">
                  <c:v>16.760000000000002</c:v>
                </c:pt>
                <c:pt idx="5">
                  <c:v>16.95</c:v>
                </c:pt>
                <c:pt idx="6">
                  <c:v>16.14</c:v>
                </c:pt>
                <c:pt idx="7">
                  <c:v>16.91</c:v>
                </c:pt>
                <c:pt idx="8">
                  <c:v>17.45</c:v>
                </c:pt>
                <c:pt idx="9">
                  <c:v>17.07</c:v>
                </c:pt>
                <c:pt idx="10">
                  <c:v>17.010000000000002</c:v>
                </c:pt>
                <c:pt idx="11">
                  <c:v>16.16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диаграмма!$S$103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63520694573787E-2"/>
                  <c:y val="-3.84862103896474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6490964623231192E-2"/>
                  <c:y val="3.69381786014923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4756556099839417E-2"/>
                  <c:y val="4.27550685556934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7114118201570146E-2"/>
                  <c:y val="-4.04777814608446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8095726081670533E-2"/>
                  <c:y val="5.71382099901553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9937220222128074E-3"/>
                  <c:y val="-2.22808143931287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8222959824192578E-2"/>
                  <c:y val="-5.03748091711966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719373569176985E-2"/>
                  <c:y val="4.90707528998845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4937813534330736E-2"/>
                  <c:y val="5.36557805076402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9617633105084386E-2"/>
                  <c:y val="4.76956441096319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8353866981853004E-2"/>
                  <c:y val="4.62880052504672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6970474424904698E-2"/>
                  <c:y val="4.43966956298419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1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диаграмма!$S$104:$S$115</c:f>
              <c:numCache>
                <c:formatCode>0.0</c:formatCode>
                <c:ptCount val="12"/>
                <c:pt idx="0">
                  <c:v>17.170000000000002</c:v>
                </c:pt>
                <c:pt idx="1">
                  <c:v>16.66</c:v>
                </c:pt>
                <c:pt idx="2">
                  <c:v>16.47</c:v>
                </c:pt>
                <c:pt idx="3">
                  <c:v>16.600000000000001</c:v>
                </c:pt>
                <c:pt idx="4">
                  <c:v>16.47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8838880"/>
        <c:axId val="208839440"/>
      </c:lineChart>
      <c:catAx>
        <c:axId val="208838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08839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8839440"/>
        <c:scaling>
          <c:orientation val="minMax"/>
          <c:max val="20.5"/>
          <c:min val="13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2996766709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08838880"/>
        <c:crosses val="autoZero"/>
        <c:crossBetween val="between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994831372490518"/>
          <c:y val="0.91028175345485163"/>
          <c:w val="0.28101813890443988"/>
          <c:h val="6.053276489610412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rPr>
              <a:t>Динамика цен на золото</a:t>
            </a:r>
          </a:p>
        </c:rich>
      </c:tx>
      <c:layout>
        <c:manualLayout>
          <c:xMode val="edge"/>
          <c:yMode val="edge"/>
          <c:x val="0.40861833301817796"/>
          <c:y val="5.28173506946655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3705081069697"/>
          <c:y val="0.17772511848341241"/>
          <c:w val="0.87949305437629965"/>
          <c:h val="0.63507109004745366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диаграмма!$N$103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637000763755957E-2"/>
                  <c:y val="4.35171411201318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2751782864725095E-2"/>
                  <c:y val="3.66912445419995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913586278624348E-2"/>
                  <c:y val="-4.27589929495809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0785922966839588E-2"/>
                  <c:y val="3.58644068144140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5823849447644544E-2"/>
                  <c:y val="-3.68860358231418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3206129443929519E-2"/>
                  <c:y val="-7.20556016333761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0436945415583439E-2"/>
                  <c:y val="-3.87542379918865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1344403031662797E-2"/>
                  <c:y val="-3.54420594615132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4952280995017584E-2"/>
                  <c:y val="-4.92672407115509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5.4540697273791808E-2"/>
                  <c:y val="3.11753193295489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6.0925377503276E-2"/>
                  <c:y val="3.60540720092105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319958264726048E-2"/>
                  <c:y val="4.68785722414222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диаграмма!$N$104:$N$115</c:f>
              <c:numCache>
                <c:formatCode>0.0</c:formatCode>
                <c:ptCount val="12"/>
                <c:pt idx="0">
                  <c:v>1097.3800000000001</c:v>
                </c:pt>
                <c:pt idx="1">
                  <c:v>1199.9100000000001</c:v>
                </c:pt>
                <c:pt idx="2">
                  <c:v>1246.3399999999999</c:v>
                </c:pt>
                <c:pt idx="3">
                  <c:v>1242.26</c:v>
                </c:pt>
                <c:pt idx="4">
                  <c:v>1259.4000000000001</c:v>
                </c:pt>
                <c:pt idx="5">
                  <c:v>1276.4000000000001</c:v>
                </c:pt>
                <c:pt idx="6">
                  <c:v>1337.33</c:v>
                </c:pt>
                <c:pt idx="7">
                  <c:v>1341.09</c:v>
                </c:pt>
                <c:pt idx="8">
                  <c:v>1326.03</c:v>
                </c:pt>
                <c:pt idx="9">
                  <c:v>1266.71</c:v>
                </c:pt>
                <c:pt idx="10">
                  <c:v>1235.98</c:v>
                </c:pt>
                <c:pt idx="11">
                  <c:v>1150.77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диаграмма!$O$103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4208076727569275E-2"/>
                  <c:y val="4.22568927920048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277039906942279E-2"/>
                  <c:y val="-4.26498073104143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6820339587891356E-2"/>
                  <c:y val="3.26708550209502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0805785282157556E-2"/>
                  <c:y val="-4.54771002344671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9937169615628742E-2"/>
                  <c:y val="4.74575636941858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0486278302550999E-2"/>
                  <c:y val="3.72153868708626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1347615928511645E-2"/>
                  <c:y val="3.10622891256228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7427305312969615E-2"/>
                  <c:y val="4.10681533684025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3713783592418292E-2"/>
                  <c:y val="4.6135546025591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724554848341236E-2"/>
                  <c:y val="-4.94139345480791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7616829528405488E-2"/>
                  <c:y val="-3.9607218759835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0775094121298486E-2"/>
                  <c:y val="-4.02454165098938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диаграмма!$O$104:$O$115</c:f>
              <c:numCache>
                <c:formatCode>0.0</c:formatCode>
                <c:ptCount val="12"/>
                <c:pt idx="0">
                  <c:v>1192.6199999999999</c:v>
                </c:pt>
                <c:pt idx="1">
                  <c:v>1234.33</c:v>
                </c:pt>
                <c:pt idx="2">
                  <c:v>1231.07</c:v>
                </c:pt>
                <c:pt idx="3">
                  <c:v>1265.6300000000001</c:v>
                </c:pt>
                <c:pt idx="4">
                  <c:v>1245</c:v>
                </c:pt>
                <c:pt idx="5">
                  <c:v>1260.22</c:v>
                </c:pt>
                <c:pt idx="6">
                  <c:v>1236.22</c:v>
                </c:pt>
                <c:pt idx="7">
                  <c:v>1282.3</c:v>
                </c:pt>
                <c:pt idx="8">
                  <c:v>1314.98</c:v>
                </c:pt>
                <c:pt idx="9">
                  <c:v>1279.51</c:v>
                </c:pt>
                <c:pt idx="10">
                  <c:v>1282.28</c:v>
                </c:pt>
                <c:pt idx="11">
                  <c:v>1263.54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диаграмма!$P$103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264998347302984E-2"/>
                  <c:y val="-5.06420644485336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0996928442735669E-2"/>
                  <c:y val="-3.79056143973311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7087048316801929E-2"/>
                  <c:y val="-4.25662521029769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707744006047021E-2"/>
                  <c:y val="-3.79291943945220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8829207501386251E-2"/>
                  <c:y val="-4.21946108429029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532838121797271E-3"/>
                  <c:y val="-1.29482378052969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9102443053687839E-2"/>
                  <c:y val="3.02080268360871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8636687294254535E-2"/>
                  <c:y val="4.57605728093926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405099910220126E-2"/>
                  <c:y val="5.28937782639585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3735643235533436E-2"/>
                  <c:y val="-4.34799769941244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3676580197165844E-2"/>
                  <c:y val="-3.78546129319482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1223050361177997E-2"/>
                  <c:y val="-2.98507386177816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1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диаграмма!$P$104:$P$115</c:f>
              <c:numCache>
                <c:formatCode>0.0</c:formatCode>
                <c:ptCount val="12"/>
                <c:pt idx="0">
                  <c:v>1331.67</c:v>
                </c:pt>
                <c:pt idx="1">
                  <c:v>1331.53</c:v>
                </c:pt>
                <c:pt idx="2">
                  <c:v>1324.66</c:v>
                </c:pt>
                <c:pt idx="3">
                  <c:v>1335.34</c:v>
                </c:pt>
                <c:pt idx="4">
                  <c:v>1303.03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9093584"/>
        <c:axId val="209094144"/>
      </c:lineChart>
      <c:catAx>
        <c:axId val="209093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09094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9094144"/>
        <c:scaling>
          <c:orientation val="minMax"/>
          <c:max val="1400"/>
          <c:min val="1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5031229238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09093584"/>
        <c:crosses val="autoZero"/>
        <c:crossBetween val="between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222325803354928"/>
          <c:y val="0.90082257087591056"/>
          <c:w val="0.28646945558866482"/>
          <c:h val="5.924177591944928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7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[4]диаграмма!$A$4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[4]диаграмма!$A$5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09097504"/>
        <c:axId val="209098064"/>
        <c:axId val="0"/>
      </c:bar3DChart>
      <c:catAx>
        <c:axId val="209097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09098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9098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090975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7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varyColors val="0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08318912"/>
        <c:axId val="208319472"/>
        <c:axId val="0"/>
      </c:bar3DChart>
      <c:catAx>
        <c:axId val="208318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08319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83194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083189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00" b="1" i="0" strike="noStrike">
                <a:solidFill>
                  <a:srgbClr val="000000"/>
                </a:solidFill>
                <a:latin typeface="Times New Roman Cyr"/>
              </a:rPr>
              <a:t>Распределение безработных по уровню образования </a:t>
            </a:r>
          </a:p>
          <a:p>
            <a:pPr>
              <a:defRPr sz="13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00" b="1" i="0" strike="noStrike">
                <a:solidFill>
                  <a:srgbClr val="000000"/>
                </a:solidFill>
                <a:latin typeface="Times New Roman Cyr"/>
              </a:rPr>
              <a:t>на 01.06.2018 г.</a:t>
            </a:r>
          </a:p>
        </c:rich>
      </c:tx>
      <c:layout>
        <c:manualLayout>
          <c:xMode val="edge"/>
          <c:yMode val="edge"/>
          <c:x val="0.31848802575272855"/>
          <c:y val="4.6851320010847929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8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675606860995082"/>
          <c:y val="0.32267252095437138"/>
          <c:w val="0.4410187667560323"/>
          <c:h val="0.35135181502300838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17"/>
          <c:dPt>
            <c:idx val="0"/>
            <c:bubble3D val="0"/>
            <c:spPr>
              <a:pattFill prst="divot">
                <a:fgClr>
                  <a:srgbClr val="808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pattFill prst="ltUpDiag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pattFill prst="horzBrick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pattFill prst="openDmnd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pattFill prst="wdUpDiag">
                <a:fgClr>
                  <a:srgbClr val="6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3.6991884208130481E-2"/>
                  <c:y val="0.13397093530951468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 Высшее профессиональное</a:t>
                    </a:r>
                    <a:r>
                      <a:rPr lang="ru-RU" baseline="0"/>
                      <a:t> </a:t>
                    </a:r>
                    <a:r>
                      <a:rPr lang="ru-RU"/>
                      <a:t>образование - 24,2%
(2017г. - 23,2%)</a:t>
                    </a:r>
                  </a:p>
                </c:rich>
              </c:tx>
              <c:spPr>
                <a:noFill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6695226849217124E-2"/>
                  <c:y val="4.201043859294212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Среднее профессиональное образование - 29,6%
(2017г. - 29,6%)</a:t>
                    </a:r>
                  </a:p>
                </c:rich>
              </c:tx>
              <c:spPr>
                <a:noFill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6.796741402299615E-2"/>
                  <c:y val="-2.0394775582493356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Среднее общее образование - 25,4%</a:t>
                    </a:r>
                  </a:p>
                  <a:p>
                    <a:pPr>
                      <a:defRPr/>
                    </a:pPr>
                    <a:r>
                      <a:rPr lang="ru-RU"/>
                      <a:t>(2017г. - 27,3%)</a:t>
                    </a:r>
                  </a:p>
                </c:rich>
              </c:tx>
              <c:spPr>
                <a:noFill/>
              </c:sp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706900526180085"/>
                      <c:h val="0.1893427767534982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5.6342453377182668E-2"/>
                  <c:y val="-0.12812698549560891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Основное общее образование - 17,2%
(2017г. - 19,1%)</a:t>
                    </a:r>
                  </a:p>
                </c:rich>
              </c:tx>
              <c:spPr>
                <a:noFill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389351671889236"/>
                      <c:h val="0.13286268709691493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2.7128802233860581E-2"/>
                  <c:y val="2.4861700695029507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 Не имеющие основного общего образования - 3,6%
(2017г. - 0,8%)</a:t>
                    </a:r>
                  </a:p>
                </c:rich>
              </c:tx>
              <c:spPr>
                <a:noFill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7463410294052241E-3"/>
                  <c:y val="-4.888651590357469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Не имеющие основного общего образования - 0,1% (2013г. - 0,8%)</a:t>
                    </a:r>
                  </a:p>
                </c:rich>
              </c:tx>
              <c:spPr>
                <a:noFill/>
              </c:sp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диаграмма!$A$21:$A$25</c:f>
              <c:strCache>
                <c:ptCount val="5"/>
                <c:pt idx="0">
                  <c:v> - высшее профессиональное образование</c:v>
                </c:pt>
                <c:pt idx="1">
                  <c:v> - среднее профессиональное образование</c:v>
                </c:pt>
                <c:pt idx="2">
                  <c:v> - среднее общее образование</c:v>
                </c:pt>
                <c:pt idx="3">
                  <c:v> - основное общее образование</c:v>
                </c:pt>
                <c:pt idx="4">
                  <c:v> - не имеющие основного общего образования</c:v>
                </c:pt>
              </c:strCache>
            </c:strRef>
          </c:cat>
          <c:val>
            <c:numRef>
              <c:f>диаграмма!$C$21:$C$25</c:f>
              <c:numCache>
                <c:formatCode>0.0</c:formatCode>
                <c:ptCount val="5"/>
                <c:pt idx="0">
                  <c:v>24.2</c:v>
                </c:pt>
                <c:pt idx="1">
                  <c:v>29.6</c:v>
                </c:pt>
                <c:pt idx="2">
                  <c:v>25.4</c:v>
                </c:pt>
                <c:pt idx="3">
                  <c:v>17.2</c:v>
                </c:pt>
                <c:pt idx="4">
                  <c:v>3.6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12700" cmpd="sng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 sz="1300"/>
              <a:t>Распределение безработных по полу, %</a:t>
            </a:r>
          </a:p>
        </c:rich>
      </c:tx>
      <c:layout>
        <c:manualLayout>
          <c:xMode val="edge"/>
          <c:yMode val="edge"/>
          <c:x val="0.31164572019365988"/>
          <c:y val="1.19498299590299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7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1363874530551721"/>
          <c:y val="9.3243871127756547E-2"/>
          <c:w val="0.7813379856157826"/>
          <c:h val="0.8417536095118216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диаграмма!$A$13</c:f>
              <c:strCache>
                <c:ptCount val="1"/>
                <c:pt idx="0">
                  <c:v>мужчины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3050473425202464E-2"/>
                  <c:y val="-0.15502239917821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4080932162835924E-2"/>
                  <c:y val="-0.175956396255079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диаграмма!$B$11:$C$11</c:f>
              <c:strCache>
                <c:ptCount val="2"/>
                <c:pt idx="0">
                  <c:v>На 01.06.2017 г.</c:v>
                </c:pt>
                <c:pt idx="1">
                  <c:v>На 01.06.2018 г.</c:v>
                </c:pt>
              </c:strCache>
            </c:strRef>
          </c:cat>
          <c:val>
            <c:numRef>
              <c:f>диаграмма!$B$13:$C$13</c:f>
              <c:numCache>
                <c:formatCode>#\ ##0.0</c:formatCode>
                <c:ptCount val="2"/>
                <c:pt idx="0">
                  <c:v>54.1</c:v>
                </c:pt>
                <c:pt idx="1">
                  <c:v>58</c:v>
                </c:pt>
              </c:numCache>
            </c:numRef>
          </c:val>
        </c:ser>
        <c:ser>
          <c:idx val="1"/>
          <c:order val="1"/>
          <c:tx>
            <c:strRef>
              <c:f>диаграмма!$A$14</c:f>
              <c:strCache>
                <c:ptCount val="1"/>
                <c:pt idx="0">
                  <c:v>женщины </c:v>
                </c:pt>
              </c:strCache>
            </c:strRef>
          </c:tx>
          <c:spPr>
            <a:gradFill rotWithShape="0">
              <a:gsLst>
                <a:gs pos="0">
                  <a:srgbClr val="802060">
                    <a:gamma/>
                    <a:shade val="64314"/>
                    <a:invGamma/>
                  </a:srgbClr>
                </a:gs>
                <a:gs pos="100000">
                  <a:srgbClr val="80206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6.7597320821382534E-2"/>
                  <c:y val="-0.155022576200963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8069647351955138E-2"/>
                  <c:y val="-0.162488309650948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диаграмма!$B$11:$C$11</c:f>
              <c:strCache>
                <c:ptCount val="2"/>
                <c:pt idx="0">
                  <c:v>На 01.06.2017 г.</c:v>
                </c:pt>
                <c:pt idx="1">
                  <c:v>На 01.06.2018 г.</c:v>
                </c:pt>
              </c:strCache>
            </c:strRef>
          </c:cat>
          <c:val>
            <c:numRef>
              <c:f>диаграмма!$B$14:$C$14</c:f>
              <c:numCache>
                <c:formatCode>#\ ##0.0</c:formatCode>
                <c:ptCount val="2"/>
                <c:pt idx="0">
                  <c:v>45.9</c:v>
                </c:pt>
                <c:pt idx="1">
                  <c:v>42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11868192"/>
        <c:axId val="111868752"/>
        <c:axId val="0"/>
      </c:bar3DChart>
      <c:catAx>
        <c:axId val="1118681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118687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1868752"/>
        <c:scaling>
          <c:orientation val="minMax"/>
        </c:scaling>
        <c:delete val="1"/>
        <c:axPos val="b"/>
        <c:numFmt formatCode="#\ ##0.0" sourceLinked="1"/>
        <c:majorTickMark val="out"/>
        <c:minorTickMark val="none"/>
        <c:tickLblPos val="none"/>
        <c:crossAx val="1118681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</c:legendEntry>
      <c:layout>
        <c:manualLayout>
          <c:xMode val="edge"/>
          <c:yMode val="edge"/>
          <c:x val="0.12237931965286583"/>
          <c:y val="0.87534774516821767"/>
          <c:w val="0.83958372818277349"/>
          <c:h val="0.1245793366738236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 sz="1300"/>
              <a:t>Распределение безработных по возрасту, %</a:t>
            </a:r>
          </a:p>
        </c:rich>
      </c:tx>
      <c:layout>
        <c:manualLayout>
          <c:xMode val="edge"/>
          <c:yMode val="edge"/>
          <c:x val="0.19489085603430006"/>
          <c:y val="1.197461226437604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97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9304974333012018"/>
          <c:y val="8.0808283531618744E-2"/>
          <c:w val="0.80695025666987985"/>
          <c:h val="0.8114504795693906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диаграмма!$A$17</c:f>
              <c:strCache>
                <c:ptCount val="1"/>
                <c:pt idx="0">
                  <c:v> - до 30 лет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1216279500332173E-2"/>
                  <c:y val="-0.14808370998738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2660611406977023E-2"/>
                  <c:y val="-0.158838592525982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01.06.2017 г.</c:v>
                </c:pt>
                <c:pt idx="1">
                  <c:v>На 01.06.2018 г.</c:v>
                </c:pt>
              </c:strCache>
            </c:strRef>
          </c:cat>
          <c:val>
            <c:numRef>
              <c:f>диаграмма!$B$17:$C$17</c:f>
              <c:numCache>
                <c:formatCode>#\ ##0.0</c:formatCode>
                <c:ptCount val="2"/>
                <c:pt idx="0">
                  <c:v>34.4</c:v>
                </c:pt>
                <c:pt idx="1">
                  <c:v>26.8</c:v>
                </c:pt>
              </c:numCache>
            </c:numRef>
          </c:val>
        </c:ser>
        <c:ser>
          <c:idx val="1"/>
          <c:order val="1"/>
          <c:tx>
            <c:strRef>
              <c:f>диаграмма!$A$18</c:f>
              <c:strCache>
                <c:ptCount val="1"/>
                <c:pt idx="0">
                  <c:v> - от 30 лет до 40 лет </c:v>
                </c:pt>
              </c:strCache>
            </c:strRef>
          </c:tx>
          <c:spPr>
            <a:gradFill rotWithShape="0">
              <a:gsLst>
                <a:gs pos="0">
                  <a:srgbClr val="993366">
                    <a:gamma/>
                    <a:shade val="46275"/>
                    <a:invGamma/>
                  </a:srgbClr>
                </a:gs>
                <a:gs pos="100000">
                  <a:srgbClr val="993366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8143888652922572E-2"/>
                  <c:y val="-0.14808370998738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9287962448677323E-2"/>
                  <c:y val="-0.158838592525982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01.06.2017 г.</c:v>
                </c:pt>
                <c:pt idx="1">
                  <c:v>На 01.06.2018 г.</c:v>
                </c:pt>
              </c:strCache>
            </c:strRef>
          </c:cat>
          <c:val>
            <c:numRef>
              <c:f>диаграмма!$B$18:$C$18</c:f>
              <c:numCache>
                <c:formatCode>#\ ##0.0</c:formatCode>
                <c:ptCount val="2"/>
                <c:pt idx="0">
                  <c:v>31.7</c:v>
                </c:pt>
                <c:pt idx="1">
                  <c:v>32.200000000000003</c:v>
                </c:pt>
              </c:numCache>
            </c:numRef>
          </c:val>
        </c:ser>
        <c:ser>
          <c:idx val="2"/>
          <c:order val="2"/>
          <c:tx>
            <c:strRef>
              <c:f>диаграмма!$A$19</c:f>
              <c:strCache>
                <c:ptCount val="1"/>
                <c:pt idx="0">
                  <c:v> - старше 40 лет </c:v>
                </c:pt>
              </c:strCache>
            </c:strRef>
          </c:tx>
          <c:spPr>
            <a:gradFill rotWithShape="0">
              <a:gsLst>
                <a:gs pos="0">
                  <a:srgbClr val="FFFFC0">
                    <a:gamma/>
                    <a:shade val="46275"/>
                    <a:invGamma/>
                  </a:srgbClr>
                </a:gs>
                <a:gs pos="100000">
                  <a:srgbClr val="FFFFC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0737739732744124E-2"/>
                  <c:y val="-0.14808370998738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0811143420350457E-2"/>
                  <c:y val="-0.162205606964010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01.06.2017 г.</c:v>
                </c:pt>
                <c:pt idx="1">
                  <c:v>На 01.06.2018 г.</c:v>
                </c:pt>
              </c:strCache>
            </c:strRef>
          </c:cat>
          <c:val>
            <c:numRef>
              <c:f>диаграмма!$B$19:$C$19</c:f>
              <c:numCache>
                <c:formatCode>#\ ##0.0</c:formatCode>
                <c:ptCount val="2"/>
                <c:pt idx="0">
                  <c:v>33.9</c:v>
                </c:pt>
                <c:pt idx="1">
                  <c:v>41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05813200"/>
        <c:axId val="205813760"/>
        <c:axId val="0"/>
      </c:bar3DChart>
      <c:catAx>
        <c:axId val="2058132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205813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5813760"/>
        <c:scaling>
          <c:orientation val="minMax"/>
        </c:scaling>
        <c:delete val="1"/>
        <c:axPos val="b"/>
        <c:numFmt formatCode="#\ ##0.0" sourceLinked="1"/>
        <c:majorTickMark val="out"/>
        <c:minorTickMark val="none"/>
        <c:tickLblPos val="none"/>
        <c:crossAx val="2058132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3361155942463747E-2"/>
          <c:y val="0.85663946552135561"/>
          <c:w val="0.81327790547920686"/>
          <c:h val="0.1414146504414479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267471168039079"/>
          <c:y val="6.6879593474512888E-2"/>
          <c:w val="0.73442549408225943"/>
          <c:h val="0.8087609722836797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диаграмма!$B$73</c:f>
              <c:strCache>
                <c:ptCount val="1"/>
                <c:pt idx="0">
                  <c:v>За май 2018 г.</c:v>
                </c:pt>
              </c:strCache>
            </c:strRef>
          </c:tx>
          <c:spPr>
            <a:solidFill>
              <a:srgbClr val="4F81BD">
                <a:alpha val="73000"/>
              </a:srgbClr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1"/>
              <c:layout/>
              <c:tx>
                <c:rich>
                  <a:bodyPr/>
                  <a:lstStyle/>
                  <a:p>
                    <a:fld id="{CB343838-D347-4214-B13E-34D51CB4B11A}" type="VALUE">
                      <a:rPr lang="en-US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-0.27258983263471898"/>
                  <c:y val="1.1528962888086905E-3"/>
                </c:manualLayout>
              </c:layout>
              <c:tx>
                <c:rich>
                  <a:bodyPr/>
                  <a:lstStyle/>
                  <a:p>
                    <a:pPr>
                      <a:defRPr b="0"/>
                    </a:pPr>
                    <a:fld id="{BF44B23D-084F-4F68-A104-697269113FB3}" type="VALUE">
                      <a:rPr lang="en-US" b="0"/>
                      <a:pPr>
                        <a:defRPr b="0"/>
                      </a:pPr>
                      <a:t>[ЗНАЧЕНИЕ]</a:t>
                    </a:fld>
                    <a:endParaRPr lang="ru-RU"/>
                  </a:p>
                </c:rich>
              </c:tx>
              <c:numFmt formatCode="#,##0.0" sourceLinked="0"/>
              <c:spPr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3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fld id="{7C6DAD28-5A6B-4981-95C7-C3DD3A4F2B31}" type="VALUE">
                      <a:rPr lang="en-US" b="0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F8970B3A-687F-4792-9875-6385C7AA1281}" type="VALUE">
                      <a:rPr lang="en-US" b="0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6"/>
              <c:numFmt formatCode="#,##0.0" sourceLinked="0"/>
              <c:spPr/>
              <c:txPr>
                <a:bodyPr/>
                <a:lstStyle/>
                <a:p>
                  <a:pPr>
                    <a:defRPr b="0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0"/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диаграмма!$A$74:$A$83</c15:sqref>
                  </c15:fullRef>
                </c:ext>
              </c:extLst>
              <c:f>диаграмма!$A$75:$A$83</c:f>
              <c:strCache>
                <c:ptCount val="8"/>
                <c:pt idx="0">
                  <c:v>Российская Федерация</c:v>
                </c:pt>
                <c:pt idx="1">
                  <c:v>Красноярский край</c:v>
                </c:pt>
                <c:pt idx="2">
                  <c:v>Сахалинская область</c:v>
                </c:pt>
                <c:pt idx="3">
                  <c:v>г. Норильск</c:v>
                </c:pt>
                <c:pt idx="4">
                  <c:v>Ненецкий автономный округ</c:v>
                </c:pt>
                <c:pt idx="5">
                  <c:v>Камчатский край</c:v>
                </c:pt>
                <c:pt idx="6">
                  <c:v>Магаданская область</c:v>
                </c:pt>
                <c:pt idx="7">
                  <c:v>Чукотский автономный округ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диаграмма!$B$74:$B$83</c15:sqref>
                  </c15:fullRef>
                </c:ext>
              </c:extLst>
              <c:f>диаграмма!$B$75:$B$83</c:f>
              <c:numCache>
                <c:formatCode>0.00</c:formatCode>
                <c:ptCount val="8"/>
                <c:pt idx="0">
                  <c:v>3969.88</c:v>
                </c:pt>
                <c:pt idx="1">
                  <c:v>4447.75</c:v>
                </c:pt>
                <c:pt idx="2">
                  <c:v>5378.14</c:v>
                </c:pt>
                <c:pt idx="3">
                  <c:v>6109.23</c:v>
                </c:pt>
                <c:pt idx="4">
                  <c:v>6261.03</c:v>
                </c:pt>
                <c:pt idx="5">
                  <c:v>6321.99</c:v>
                </c:pt>
                <c:pt idx="6">
                  <c:v>6771.55</c:v>
                </c:pt>
                <c:pt idx="7">
                  <c:v>10135.57</c:v>
                </c:pt>
              </c:numCache>
            </c:numRef>
          </c:val>
        </c:ser>
        <c:ser>
          <c:idx val="1"/>
          <c:order val="1"/>
          <c:tx>
            <c:strRef>
              <c:f>диаграмма!$C$73</c:f>
              <c:strCache>
                <c:ptCount val="1"/>
                <c:pt idx="0">
                  <c:v>За май 2017 г.</c:v>
                </c:pt>
              </c:strCache>
            </c:strRef>
          </c:tx>
          <c:spPr>
            <a:gradFill flip="none" rotWithShape="1">
              <a:gsLst>
                <a:gs pos="85001">
                  <a:srgbClr val="7D8496"/>
                </a:gs>
                <a:gs pos="85001">
                  <a:sysClr val="window" lastClr="FFFFFF">
                    <a:alpha val="88000"/>
                  </a:sysClr>
                </a:gs>
                <a:gs pos="100000">
                  <a:srgbClr val="E6E6E6"/>
                </a:gs>
              </a:gsLst>
              <a:lin ang="16200000" scaled="1"/>
              <a:tileRect/>
            </a:gra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3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0"/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диаграмма!$A$74:$A$83</c15:sqref>
                  </c15:fullRef>
                </c:ext>
              </c:extLst>
              <c:f>диаграмма!$A$75:$A$83</c:f>
              <c:strCache>
                <c:ptCount val="8"/>
                <c:pt idx="0">
                  <c:v>Российская Федерация</c:v>
                </c:pt>
                <c:pt idx="1">
                  <c:v>Красноярский край</c:v>
                </c:pt>
                <c:pt idx="2">
                  <c:v>Сахалинская область</c:v>
                </c:pt>
                <c:pt idx="3">
                  <c:v>г. Норильск</c:v>
                </c:pt>
                <c:pt idx="4">
                  <c:v>Ненецкий автономный округ</c:v>
                </c:pt>
                <c:pt idx="5">
                  <c:v>Камчатский край</c:v>
                </c:pt>
                <c:pt idx="6">
                  <c:v>Магаданская область</c:v>
                </c:pt>
                <c:pt idx="7">
                  <c:v>Чукотский автономный округ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диаграмма!$C$74:$C$83</c15:sqref>
                  </c15:fullRef>
                </c:ext>
              </c:extLst>
              <c:f>диаграмма!$C$75:$C$83</c:f>
              <c:numCache>
                <c:formatCode>0.00</c:formatCode>
                <c:ptCount val="8"/>
                <c:pt idx="0">
                  <c:v>4036.68</c:v>
                </c:pt>
                <c:pt idx="1">
                  <c:v>4385.75</c:v>
                </c:pt>
                <c:pt idx="2">
                  <c:v>5440.59</c:v>
                </c:pt>
                <c:pt idx="3">
                  <c:v>5814.3</c:v>
                </c:pt>
                <c:pt idx="4">
                  <c:v>6395.96</c:v>
                </c:pt>
                <c:pt idx="5">
                  <c:v>6303.22</c:v>
                </c:pt>
                <c:pt idx="6">
                  <c:v>6825.32</c:v>
                </c:pt>
                <c:pt idx="7">
                  <c:v>10041.799999999999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3"/>
        <c:axId val="206597328"/>
        <c:axId val="206597888"/>
      </c:barChart>
      <c:catAx>
        <c:axId val="2065973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206597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6597888"/>
        <c:scaling>
          <c:orientation val="minMax"/>
          <c:max val="10500"/>
          <c:min val="0"/>
        </c:scaling>
        <c:delete val="0"/>
        <c:axPos val="b"/>
        <c:majorGridlines>
          <c:spPr>
            <a:ln w="3175">
              <a:solidFill>
                <a:srgbClr val="000000">
                  <a:alpha val="49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(рублей)</a:t>
                </a:r>
              </a:p>
            </c:rich>
          </c:tx>
          <c:layout>
            <c:manualLayout>
              <c:xMode val="edge"/>
              <c:yMode val="edge"/>
              <c:x val="0.87094064030794793"/>
              <c:y val="4.0476340964168273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2065973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721837854194537"/>
          <c:y val="0.95390293541478965"/>
          <c:w val="0.61343078323500755"/>
          <c:h val="3.8697065093387994E-2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30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 Cyr"/>
          <a:cs typeface="Times New Roman" panose="02020603050405020304" pitchFamily="18" charset="0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[3]диаграмма!$A$4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[3]диаграмма!$A$5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06601248"/>
        <c:axId val="206601808"/>
        <c:axId val="0"/>
      </c:bar3DChart>
      <c:catAx>
        <c:axId val="206601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06601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66018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066012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06604608"/>
        <c:axId val="205442736"/>
        <c:axId val="0"/>
      </c:bar3DChart>
      <c:catAx>
        <c:axId val="206604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05442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54427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066046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диаграмма!$A$4</c:f>
              <c:strCache>
                <c:ptCount val="1"/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диаграмма!$A$5</c:f>
              <c:strCache>
                <c:ptCount val="1"/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05445536"/>
        <c:axId val="205446096"/>
        <c:axId val="0"/>
      </c:bar3DChart>
      <c:catAx>
        <c:axId val="205445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05446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54460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054455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2000">
                <a:latin typeface="Times New Roman" pitchFamily="18" charset="0"/>
                <a:cs typeface="Times New Roman" pitchFamily="18" charset="0"/>
              </a:rPr>
              <a:t>Динамика цен на медь</a:t>
            </a:r>
          </a:p>
        </c:rich>
      </c:tx>
      <c:layout>
        <c:manualLayout>
          <c:xMode val="edge"/>
          <c:yMode val="edge"/>
          <c:x val="0.41571586645426029"/>
          <c:y val="3.23275646819270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5327504498968"/>
          <c:y val="0.16464895065207241"/>
          <c:w val="0.88353500283850561"/>
          <c:h val="0.64164648910418043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диаграмма!$B$103</c:f>
              <c:strCache>
                <c:ptCount val="1"/>
                <c:pt idx="0">
                  <c:v>2016</c:v>
                </c:pt>
              </c:strCache>
            </c:strRef>
          </c:tx>
          <c:spPr>
            <a:ln w="28575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33856473189696E-2"/>
                  <c:y val="3.35686611369106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515940752733053E-2"/>
                  <c:y val="3.05457875130116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5721550795943177E-2"/>
                  <c:y val="3.61681534969592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960503632041467E-2"/>
                  <c:y val="3.40748097841486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4894354464793387E-2"/>
                  <c:y val="3.24090229869630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4200736732125897E-2"/>
                  <c:y val="3.36436737384312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2230520279817362E-2"/>
                  <c:y val="3.42746445476426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5682047368952981E-2"/>
                  <c:y val="3.45308506100925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4254765474194863E-2"/>
                  <c:y val="3.29344094584477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0828080746362275E-2"/>
                  <c:y val="2.62851313988135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3653321725751453E-2"/>
                  <c:y val="4.06435574167032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9.4498034636633192E-3"/>
                  <c:y val="3.22507956107935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диаграмма!$B$104:$B$115</c:f>
              <c:numCache>
                <c:formatCode>0.0</c:formatCode>
                <c:ptCount val="12"/>
                <c:pt idx="0">
                  <c:v>4462.3</c:v>
                </c:pt>
                <c:pt idx="1">
                  <c:v>4594.96</c:v>
                </c:pt>
                <c:pt idx="2">
                  <c:v>4947.04</c:v>
                </c:pt>
                <c:pt idx="3">
                  <c:v>4850.55</c:v>
                </c:pt>
                <c:pt idx="4">
                  <c:v>4707.8500000000004</c:v>
                </c:pt>
                <c:pt idx="5">
                  <c:v>4630.2700000000004</c:v>
                </c:pt>
                <c:pt idx="6">
                  <c:v>4855.357857142857</c:v>
                </c:pt>
                <c:pt idx="7">
                  <c:v>4757.8172727272722</c:v>
                </c:pt>
                <c:pt idx="8">
                  <c:v>4706.7859090909096</c:v>
                </c:pt>
                <c:pt idx="9">
                  <c:v>4731.761428571428</c:v>
                </c:pt>
                <c:pt idx="10">
                  <c:v>5442.7250000000004</c:v>
                </c:pt>
                <c:pt idx="11">
                  <c:v>5665.8249999999998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диаграмма!$C$103</c:f>
              <c:strCache>
                <c:ptCount val="1"/>
                <c:pt idx="0">
                  <c:v>2017</c:v>
                </c:pt>
              </c:strCache>
            </c:strRef>
          </c:tx>
          <c:spPr>
            <a:ln w="28575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92005246218005E-2"/>
                  <c:y val="3.46568658154302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2745558766132855E-2"/>
                  <c:y val="3.95617653462658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9936472109121256E-2"/>
                  <c:y val="3.0389349701888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5.037447144652251E-2"/>
                  <c:y val="3.20621456288382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6194641665567719E-2"/>
                  <c:y val="3.6464475642528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5431383870886513E-2"/>
                  <c:y val="3.2838816858895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634165889550991E-2"/>
                  <c:y val="3.60721135061456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892879398684536E-2"/>
                  <c:y val="4.20951929300249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3918986344778572E-2"/>
                  <c:y val="3.1923006946494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6009070584139616E-2"/>
                  <c:y val="3.56218887666019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8447015757048224E-2"/>
                  <c:y val="2.87183433399845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4349042914093273E-2"/>
                  <c:y val="3.62485347936184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диаграмма!$C$104:$C$115</c:f>
              <c:numCache>
                <c:formatCode>0.0</c:formatCode>
                <c:ptCount val="12"/>
                <c:pt idx="0">
                  <c:v>5736.99</c:v>
                </c:pt>
                <c:pt idx="1">
                  <c:v>5941.1</c:v>
                </c:pt>
                <c:pt idx="2">
                  <c:v>5821.09</c:v>
                </c:pt>
                <c:pt idx="3">
                  <c:v>5697.37</c:v>
                </c:pt>
                <c:pt idx="4">
                  <c:v>5591.11</c:v>
                </c:pt>
                <c:pt idx="5">
                  <c:v>5699.08</c:v>
                </c:pt>
                <c:pt idx="6">
                  <c:v>5978.11</c:v>
                </c:pt>
                <c:pt idx="7">
                  <c:v>6477.68</c:v>
                </c:pt>
                <c:pt idx="8">
                  <c:v>6582.68</c:v>
                </c:pt>
                <c:pt idx="9">
                  <c:v>6796.85</c:v>
                </c:pt>
                <c:pt idx="10">
                  <c:v>6825.09</c:v>
                </c:pt>
                <c:pt idx="11">
                  <c:v>6800.64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диаграмма!$D$103</c:f>
              <c:strCache>
                <c:ptCount val="1"/>
                <c:pt idx="0">
                  <c:v>2018</c:v>
                </c:pt>
              </c:strCache>
            </c:strRef>
          </c:tx>
          <c:spPr>
            <a:ln w="28575">
              <a:solidFill>
                <a:srgbClr val="339933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 w="28575"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758719040970808E-2"/>
                  <c:y val="5.13099616138297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7664256127536604E-2"/>
                  <c:y val="4.47850921214456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8342526142136266E-2"/>
                  <c:y val="3.82884153087591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0116327982066026E-2"/>
                  <c:y val="3.15732909447060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5688786327154288E-2"/>
                  <c:y val="3.13601755564385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7.5836136735653467E-2"/>
                  <c:y val="-2.2313945840302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0711333865792469E-2"/>
                  <c:y val="1.47012768546604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912557399599359E-2"/>
                  <c:y val="4.01028105119050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9011329677886206E-2"/>
                  <c:y val="3.52475714111018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1060010660495262E-2"/>
                  <c:y val="4.27701572132893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2871602527106296E-2"/>
                  <c:y val="4.25124598466342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0132086020544778E-2"/>
                  <c:y val="5.03673082257357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1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диаграмма!$D$104:$D$115</c:f>
              <c:numCache>
                <c:formatCode>0.0</c:formatCode>
                <c:ptCount val="12"/>
                <c:pt idx="0">
                  <c:v>7079.88</c:v>
                </c:pt>
                <c:pt idx="1">
                  <c:v>7001.33</c:v>
                </c:pt>
                <c:pt idx="2">
                  <c:v>6795.25</c:v>
                </c:pt>
                <c:pt idx="3">
                  <c:v>6838.07</c:v>
                </c:pt>
                <c:pt idx="4">
                  <c:v>6821.3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5449456"/>
        <c:axId val="205450016"/>
      </c:lineChart>
      <c:catAx>
        <c:axId val="205449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05450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5450016"/>
        <c:scaling>
          <c:orientation val="minMax"/>
          <c:min val="4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7068259406070822E-2"/>
              <c:y val="0.4552059769507228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05449456"/>
        <c:crosses val="autoZero"/>
        <c:crossBetween val="between"/>
        <c:majorUnit val="1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076348656871323"/>
          <c:y val="0.9128326944743419"/>
          <c:w val="0.28514088927953801"/>
          <c:h val="6.053261327945513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36636</xdr:colOff>
      <xdr:row>31</xdr:row>
      <xdr:rowOff>3174</xdr:rowOff>
    </xdr:from>
    <xdr:to>
      <xdr:col>9</xdr:col>
      <xdr:colOff>940289</xdr:colOff>
      <xdr:row>60</xdr:row>
      <xdr:rowOff>152400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0.26976</cdr:x>
      <cdr:y>0.02851</cdr:y>
    </cdr:from>
    <cdr:to>
      <cdr:x>0.78398</cdr:x>
      <cdr:y>0.10952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714408" y="135159"/>
          <a:ext cx="5174244" cy="38404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ru-RU" sz="1600" b="1">
              <a:latin typeface="Times New Roman" panose="02020603050405020304" pitchFamily="18" charset="0"/>
              <a:cs typeface="Times New Roman" panose="02020603050405020304" pitchFamily="18" charset="0"/>
            </a:rPr>
            <a:t>Миграция</a:t>
          </a:r>
          <a:r>
            <a:rPr lang="ru-RU" sz="16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населения МО г. Норильск (поквартально)</a:t>
          </a:r>
          <a:endParaRPr lang="ru-RU" sz="1600" b="1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66676</xdr:colOff>
      <xdr:row>29</xdr:row>
      <xdr:rowOff>28577</xdr:rowOff>
    </xdr:from>
    <xdr:to>
      <xdr:col>8</xdr:col>
      <xdr:colOff>21166</xdr:colOff>
      <xdr:row>56</xdr:row>
      <xdr:rowOff>95251</xdr:rowOff>
    </xdr:to>
    <xdr:graphicFrame macro="">
      <xdr:nvGraphicFramePr>
        <xdr:cNvPr id="65165582" name="Chart 10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</xdr:colOff>
      <xdr:row>16</xdr:row>
      <xdr:rowOff>38100</xdr:rowOff>
    </xdr:from>
    <xdr:to>
      <xdr:col>3</xdr:col>
      <xdr:colOff>326571</xdr:colOff>
      <xdr:row>27</xdr:row>
      <xdr:rowOff>47625</xdr:rowOff>
    </xdr:to>
    <xdr:graphicFrame macro="">
      <xdr:nvGraphicFramePr>
        <xdr:cNvPr id="65165583" name="Chart 10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517071</xdr:colOff>
      <xdr:row>16</xdr:row>
      <xdr:rowOff>27214</xdr:rowOff>
    </xdr:from>
    <xdr:to>
      <xdr:col>7</xdr:col>
      <xdr:colOff>1170215</xdr:colOff>
      <xdr:row>27</xdr:row>
      <xdr:rowOff>38250</xdr:rowOff>
    </xdr:to>
    <xdr:graphicFrame macro="">
      <xdr:nvGraphicFramePr>
        <xdr:cNvPr id="65165584" name="Chart 10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99</xdr:row>
      <xdr:rowOff>21167</xdr:rowOff>
    </xdr:from>
    <xdr:to>
      <xdr:col>10</xdr:col>
      <xdr:colOff>603249</xdr:colOff>
      <xdr:row>153</xdr:row>
      <xdr:rowOff>42331</xdr:rowOff>
    </xdr:to>
    <xdr:graphicFrame macro="">
      <xdr:nvGraphicFramePr>
        <xdr:cNvPr id="55652308" name="Chart 20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2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3" name="Chart 10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5</xdr:col>
      <xdr:colOff>0</xdr:colOff>
      <xdr:row>0</xdr:row>
      <xdr:rowOff>0</xdr:rowOff>
    </xdr:to>
    <xdr:graphicFrame macro="">
      <xdr:nvGraphicFramePr>
        <xdr:cNvPr id="616269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18</xdr:row>
      <xdr:rowOff>63500</xdr:rowOff>
    </xdr:from>
    <xdr:to>
      <xdr:col>14</xdr:col>
      <xdr:colOff>349250</xdr:colOff>
      <xdr:row>52</xdr:row>
      <xdr:rowOff>47625</xdr:rowOff>
    </xdr:to>
    <xdr:graphicFrame macro="">
      <xdr:nvGraphicFramePr>
        <xdr:cNvPr id="6162699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158750</xdr:rowOff>
    </xdr:from>
    <xdr:to>
      <xdr:col>14</xdr:col>
      <xdr:colOff>492124</xdr:colOff>
      <xdr:row>89</xdr:row>
      <xdr:rowOff>174625</xdr:rowOff>
    </xdr:to>
    <xdr:graphicFrame macro="">
      <xdr:nvGraphicFramePr>
        <xdr:cNvPr id="6162699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 macro="">
      <xdr:nvGraphicFramePr>
        <xdr:cNvPr id="616324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21</xdr:row>
      <xdr:rowOff>9525</xdr:rowOff>
    </xdr:from>
    <xdr:to>
      <xdr:col>14</xdr:col>
      <xdr:colOff>571500</xdr:colOff>
      <xdr:row>39</xdr:row>
      <xdr:rowOff>104775</xdr:rowOff>
    </xdr:to>
    <xdr:graphicFrame macro="">
      <xdr:nvGraphicFramePr>
        <xdr:cNvPr id="6163242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8964</xdr:colOff>
      <xdr:row>0</xdr:row>
      <xdr:rowOff>8965</xdr:rowOff>
    </xdr:from>
    <xdr:to>
      <xdr:col>14</xdr:col>
      <xdr:colOff>609039</xdr:colOff>
      <xdr:row>21</xdr:row>
      <xdr:rowOff>85165</xdr:rowOff>
    </xdr:to>
    <xdr:graphicFrame macro="">
      <xdr:nvGraphicFramePr>
        <xdr:cNvPr id="6163242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58</xdr:row>
      <xdr:rowOff>114300</xdr:rowOff>
    </xdr:from>
    <xdr:to>
      <xdr:col>14</xdr:col>
      <xdr:colOff>571500</xdr:colOff>
      <xdr:row>75</xdr:row>
      <xdr:rowOff>161925</xdr:rowOff>
    </xdr:to>
    <xdr:graphicFrame macro="">
      <xdr:nvGraphicFramePr>
        <xdr:cNvPr id="61632428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39</xdr:row>
      <xdr:rowOff>66675</xdr:rowOff>
    </xdr:from>
    <xdr:to>
      <xdr:col>14</xdr:col>
      <xdr:colOff>600075</xdr:colOff>
      <xdr:row>58</xdr:row>
      <xdr:rowOff>104775</xdr:rowOff>
    </xdr:to>
    <xdr:graphicFrame macro="">
      <xdr:nvGraphicFramePr>
        <xdr:cNvPr id="61632429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0</xdr:colOff>
      <xdr:row>1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4</xdr:col>
      <xdr:colOff>0</xdr:colOff>
      <xdr:row>1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44</xdr:row>
      <xdr:rowOff>0</xdr:rowOff>
    </xdr:from>
    <xdr:ext cx="4512469" cy="264560"/>
    <xdr:sp macro="" textlink="">
      <xdr:nvSpPr>
        <xdr:cNvPr id="2" name="TextBox 1"/>
        <xdr:cNvSpPr txBox="1"/>
      </xdr:nvSpPr>
      <xdr:spPr>
        <a:xfrm>
          <a:off x="12382500" y="11534775"/>
          <a:ext cx="45124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4512469" cy="264560"/>
    <xdr:sp macro="" textlink="">
      <xdr:nvSpPr>
        <xdr:cNvPr id="3" name="TextBox 2"/>
        <xdr:cNvSpPr txBox="1"/>
      </xdr:nvSpPr>
      <xdr:spPr>
        <a:xfrm>
          <a:off x="12382500" y="12163425"/>
          <a:ext cx="45124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\econ\Users\GorlanovaAV\Desktop\&#1052;&#1072;&#1090;&#1077;&#1088;&#1080;&#1072;&#1083;&#1099;\4.%20&#1050;&#1053;&#1048;&#1046;&#1050;&#1040;\&#1050;&#1085;&#1080;&#1078;&#1082;&#1072;%20&#1085;&#1072;%202018%20&#1075;&#1086;&#1076;\&#1044;&#1083;&#1103;%20&#1088;&#1091;&#1082;&#1086;&#1074;&#1086;&#1076;&#1089;&#1090;&#1074;&#1072;%20&#1085;&#1072;%2001.04.2018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\econ\STORAGE\&#1048;&#1085;&#1092;&#1086;&#1088;&#1084;&#1072;&#1094;&#1080;&#1103;\&#1045;&#1078;&#1077;&#1084;&#1077;&#1089;&#1103;&#1095;&#1085;&#1072;&#1103;%20&#1080;&#1085;&#1092;&#1086;&#1088;&#1084;&#1072;&#1094;&#1080;&#1103;\&#1050;&#1085;&#1080;&#1078;&#1082;&#1072;%20&#1085;&#1072;%202018%20&#1075;&#1086;&#1076;\&#1044;&#1083;&#1103;%20&#1088;&#1091;&#1082;&#1086;&#1074;&#1086;&#1076;&#1089;&#1090;&#1074;&#1072;%20&#1085;&#1072;%2001.04.2018&#107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21\&#1086;&#1073;&#1084;&#1077;&#1085;\Documents%20and%20Settings\Sarmukov\Application%20Data\Microsoft\Excel\&#1044;&#1083;&#1103;%20&#1088;&#1091;&#1082;&#1086;&#1074;&#1086;&#1076;&#1089;&#1090;&#1074;&#1072;%20&#1085;&#1072;%2001.05.2012&#1075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054;&#1073;&#1084;&#1077;&#1085;\&#1044;&#1083;&#1103;%20&#1088;&#1091;&#1082;&#1086;&#1074;&#1086;&#1076;&#1089;&#1090;&#1074;&#1072;%20&#1085;&#1072;%2001.04.2012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дин. цен "/>
      <sheetName val="эк. показ. "/>
      <sheetName val="цены на металл"/>
      <sheetName val="цены на металл 2"/>
      <sheetName val="Средние цены+ИПЦ"/>
      <sheetName val="налоги"/>
      <sheetName val="на 01.04.18"/>
      <sheetName val="стр-ра гор доходов"/>
      <sheetName val="бюджет"/>
      <sheetName val="исп гор бюдж"/>
      <sheetName val="ДКВ "/>
      <sheetName val="сеть учреждений"/>
      <sheetName val="типы учреждений"/>
      <sheetName val="ЖКХ"/>
      <sheetName val="СОНКО (80)_без 2017 года"/>
    </sheetNames>
    <sheetDataSet>
      <sheetData sheetId="0">
        <row r="27">
          <cell r="BC27" t="str">
            <v>4 кв. 2016</v>
          </cell>
        </row>
        <row r="29">
          <cell r="BC29">
            <v>3816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дин. цен "/>
      <sheetName val="эк. показ. "/>
      <sheetName val="цены на металл"/>
      <sheetName val="цены на металл 2"/>
      <sheetName val="Средние цены+ИПЦ"/>
      <sheetName val="налоги"/>
      <sheetName val="на 01.04.18"/>
      <sheetName val="стр-ра гор доходов"/>
      <sheetName val="бюджет"/>
      <sheetName val="исп гор бюдж"/>
      <sheetName val="ДКВ "/>
      <sheetName val="сеть учреждений"/>
      <sheetName val="типы учреждений"/>
      <sheetName val="ЖКХ"/>
      <sheetName val="СОНКО (80)_без 2017 года"/>
    </sheetNames>
    <sheetDataSet>
      <sheetData sheetId="0">
        <row r="27">
          <cell r="BC27" t="str">
            <v>4 кв. 2016</v>
          </cell>
          <cell r="BD27" t="str">
            <v>1 кв. 2017</v>
          </cell>
          <cell r="BE27" t="str">
            <v>2 кв. 2017</v>
          </cell>
          <cell r="BF27" t="str">
            <v>3 кв. 2017</v>
          </cell>
          <cell r="BG27" t="str">
            <v>4 кв. 2017</v>
          </cell>
          <cell r="BH27" t="str">
            <v>1 кв. 2018</v>
          </cell>
        </row>
        <row r="28">
          <cell r="G28" t="str">
            <v>Прибыло</v>
          </cell>
          <cell r="BC28">
            <v>3466</v>
          </cell>
          <cell r="BD28">
            <v>3591</v>
          </cell>
          <cell r="BE28">
            <v>3177</v>
          </cell>
          <cell r="BF28">
            <v>3024</v>
          </cell>
          <cell r="BG28">
            <v>3603</v>
          </cell>
          <cell r="BH28">
            <v>3802</v>
          </cell>
        </row>
        <row r="29">
          <cell r="G29" t="str">
            <v>Выбыло</v>
          </cell>
          <cell r="BC29">
            <v>3816</v>
          </cell>
          <cell r="BD29">
            <v>2797</v>
          </cell>
          <cell r="BE29">
            <v>3187</v>
          </cell>
          <cell r="BF29">
            <v>3451</v>
          </cell>
          <cell r="BG29">
            <v>3798</v>
          </cell>
          <cell r="BH29">
            <v>3021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/>
      <sheetData sheetId="1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0000"/>
    <pageSetUpPr fitToPage="1"/>
  </sheetPr>
  <dimension ref="A1:DK131"/>
  <sheetViews>
    <sheetView topLeftCell="A79" zoomScale="70" zoomScaleNormal="70" workbookViewId="0">
      <selection activeCell="M121" sqref="M121"/>
    </sheetView>
  </sheetViews>
  <sheetFormatPr defaultColWidth="9.140625" defaultRowHeight="12.75" x14ac:dyDescent="0.2"/>
  <cols>
    <col min="1" max="1" width="76.7109375" style="59" customWidth="1"/>
    <col min="2" max="2" width="20.85546875" style="59" customWidth="1"/>
    <col min="3" max="3" width="20.140625" style="59" customWidth="1"/>
    <col min="4" max="4" width="15.42578125" style="59" customWidth="1"/>
    <col min="5" max="5" width="18.5703125" style="59" customWidth="1"/>
    <col min="6" max="6" width="20.28515625" style="59" customWidth="1"/>
    <col min="7" max="7" width="17.140625" style="59" customWidth="1"/>
    <col min="8" max="8" width="13.5703125" style="59" customWidth="1"/>
    <col min="9" max="9" width="18.28515625" style="59" customWidth="1"/>
    <col min="10" max="10" width="15.42578125" style="59" customWidth="1"/>
    <col min="11" max="11" width="15.28515625" style="59" customWidth="1"/>
    <col min="12" max="12" width="16.7109375" style="59" customWidth="1"/>
    <col min="13" max="13" width="17" style="59" customWidth="1"/>
    <col min="14" max="15" width="14.28515625" style="59" customWidth="1"/>
    <col min="16" max="16" width="14.7109375" style="59" customWidth="1"/>
    <col min="17" max="17" width="14.5703125" style="59" bestFit="1" customWidth="1"/>
    <col min="18" max="18" width="14.85546875" style="59" customWidth="1"/>
    <col min="19" max="23" width="15.7109375" style="59" bestFit="1" customWidth="1"/>
    <col min="24" max="24" width="15.5703125" style="59" customWidth="1"/>
    <col min="25" max="29" width="15.7109375" style="59" bestFit="1" customWidth="1"/>
    <col min="30" max="30" width="15.42578125" style="59" customWidth="1"/>
    <col min="31" max="31" width="15.7109375" style="59" customWidth="1"/>
    <col min="32" max="32" width="16.140625" style="59" customWidth="1"/>
    <col min="33" max="33" width="17.85546875" style="59" customWidth="1"/>
    <col min="34" max="34" width="17.7109375" style="59" customWidth="1"/>
    <col min="35" max="35" width="15.7109375" style="59" customWidth="1"/>
    <col min="36" max="36" width="18.7109375" style="59" customWidth="1"/>
    <col min="37" max="37" width="15.85546875" style="59" customWidth="1"/>
    <col min="38" max="38" width="17.5703125" style="59" customWidth="1"/>
    <col min="39" max="39" width="14.42578125" style="59" bestFit="1" customWidth="1"/>
    <col min="40" max="40" width="16.140625" style="59" customWidth="1"/>
    <col min="41" max="42" width="14.42578125" style="59" bestFit="1" customWidth="1"/>
    <col min="43" max="44" width="14.5703125" style="59" customWidth="1"/>
    <col min="45" max="45" width="18.28515625" style="59" bestFit="1" customWidth="1"/>
    <col min="46" max="46" width="19.85546875" style="59" customWidth="1"/>
    <col min="47" max="48" width="19" style="59" customWidth="1"/>
    <col min="49" max="50" width="16.140625" style="59" customWidth="1"/>
    <col min="51" max="52" width="18.28515625" style="59" customWidth="1"/>
    <col min="53" max="53" width="16.28515625" style="59" customWidth="1"/>
    <col min="54" max="54" width="17.85546875" style="59" customWidth="1"/>
    <col min="55" max="55" width="14.5703125" style="59" bestFit="1" customWidth="1"/>
    <col min="56" max="56" width="14.5703125" style="59" customWidth="1"/>
    <col min="57" max="57" width="15.5703125" style="59" customWidth="1"/>
    <col min="58" max="58" width="19.42578125" style="59" bestFit="1" customWidth="1"/>
    <col min="59" max="59" width="18.42578125" style="59" bestFit="1" customWidth="1"/>
    <col min="60" max="60" width="17" style="59" bestFit="1" customWidth="1"/>
    <col min="61" max="61" width="18.42578125" style="59" bestFit="1" customWidth="1"/>
    <col min="62" max="62" width="17" style="59" bestFit="1" customWidth="1"/>
    <col min="63" max="63" width="19" style="59" bestFit="1" customWidth="1"/>
    <col min="64" max="64" width="14.85546875" style="59" bestFit="1" customWidth="1"/>
    <col min="65" max="65" width="17.28515625" style="59" bestFit="1" customWidth="1"/>
    <col min="66" max="66" width="13.5703125" style="59" bestFit="1" customWidth="1"/>
    <col min="67" max="67" width="15" style="59" bestFit="1" customWidth="1"/>
    <col min="68" max="68" width="15.85546875" style="59" customWidth="1"/>
    <col min="69" max="69" width="16.42578125" style="59" customWidth="1"/>
    <col min="70" max="70" width="18.7109375" style="59" bestFit="1" customWidth="1"/>
    <col min="71" max="71" width="17.42578125" style="59" bestFit="1" customWidth="1"/>
    <col min="72" max="72" width="16.42578125" style="59" bestFit="1" customWidth="1"/>
    <col min="73" max="73" width="17.42578125" style="59" bestFit="1" customWidth="1"/>
    <col min="74" max="74" width="16.5703125" style="59" bestFit="1" customWidth="1"/>
    <col min="75" max="75" width="18" style="59" bestFit="1" customWidth="1"/>
    <col min="76" max="76" width="14.28515625" style="59" bestFit="1" customWidth="1"/>
    <col min="77" max="77" width="16.42578125" style="59" bestFit="1" customWidth="1"/>
    <col min="78" max="78" width="13.140625" style="59" bestFit="1" customWidth="1"/>
    <col min="79" max="79" width="15" style="59" customWidth="1"/>
    <col min="80" max="80" width="15" style="59" bestFit="1" customWidth="1"/>
    <col min="81" max="81" width="16" style="59" bestFit="1" customWidth="1"/>
    <col min="82" max="82" width="18.7109375" style="59" bestFit="1" customWidth="1"/>
    <col min="83" max="83" width="17.42578125" style="59" bestFit="1" customWidth="1"/>
    <col min="84" max="84" width="16.42578125" style="59" bestFit="1" customWidth="1"/>
    <col min="85" max="85" width="17.42578125" style="59" bestFit="1" customWidth="1"/>
    <col min="86" max="86" width="16.5703125" style="59" bestFit="1" customWidth="1"/>
    <col min="87" max="87" width="18" style="59" bestFit="1" customWidth="1"/>
    <col min="88" max="88" width="14.28515625" style="59" bestFit="1" customWidth="1"/>
    <col min="89" max="89" width="16.42578125" style="59" bestFit="1" customWidth="1" collapsed="1"/>
    <col min="90" max="90" width="13.140625" style="59" bestFit="1" customWidth="1"/>
    <col min="91" max="92" width="15" style="59" bestFit="1" customWidth="1"/>
    <col min="93" max="93" width="16" style="59" bestFit="1" customWidth="1"/>
    <col min="94" max="94" width="18.7109375" style="59" bestFit="1" customWidth="1"/>
    <col min="95" max="114" width="18.7109375" style="59" customWidth="1"/>
    <col min="115" max="115" width="80" style="59" bestFit="1" customWidth="1" collapsed="1"/>
    <col min="116" max="16384" width="9.140625" style="59"/>
  </cols>
  <sheetData>
    <row r="1" spans="1:18" ht="27.75" customHeight="1" x14ac:dyDescent="0.4">
      <c r="A1" s="166" t="s">
        <v>54</v>
      </c>
      <c r="B1" s="36" t="s">
        <v>575</v>
      </c>
      <c r="C1" s="36" t="s">
        <v>576</v>
      </c>
      <c r="D1" s="167"/>
      <c r="F1" s="168"/>
    </row>
    <row r="2" spans="1:18" ht="16.5" x14ac:dyDescent="0.25">
      <c r="A2" s="169"/>
      <c r="B2" s="165"/>
      <c r="C2" s="170"/>
      <c r="D2" s="171"/>
      <c r="E2" s="2"/>
    </row>
    <row r="10" spans="1:18" ht="16.5" thickBot="1" x14ac:dyDescent="0.3">
      <c r="D10" s="18"/>
      <c r="M10" s="18"/>
      <c r="N10" s="172"/>
    </row>
    <row r="11" spans="1:18" ht="16.5" x14ac:dyDescent="0.25">
      <c r="A11" s="711" t="s">
        <v>34</v>
      </c>
      <c r="B11" s="720" t="str">
        <f>B1</f>
        <v>На 01.06.2017 г.</v>
      </c>
      <c r="C11" s="721" t="str">
        <f>C1</f>
        <v>На 01.06.2018 г.</v>
      </c>
      <c r="D11" s="171"/>
      <c r="P11" s="3"/>
      <c r="Q11" s="3"/>
      <c r="R11" s="3"/>
    </row>
    <row r="12" spans="1:18" ht="15.75" customHeight="1" x14ac:dyDescent="0.25">
      <c r="A12" s="712"/>
      <c r="B12" s="146"/>
      <c r="C12" s="722"/>
      <c r="O12" s="142"/>
      <c r="P12" s="142"/>
      <c r="Q12" s="142"/>
      <c r="R12" s="142"/>
    </row>
    <row r="13" spans="1:18" ht="16.5" x14ac:dyDescent="0.25">
      <c r="A13" s="713" t="s">
        <v>65</v>
      </c>
      <c r="B13" s="723">
        <v>54.1</v>
      </c>
      <c r="C13" s="724">
        <v>58</v>
      </c>
      <c r="D13" s="171"/>
      <c r="O13" s="28"/>
      <c r="P13" s="28"/>
      <c r="Q13" s="28"/>
      <c r="R13" s="28"/>
    </row>
    <row r="14" spans="1:18" ht="17.25" thickBot="1" x14ac:dyDescent="0.3">
      <c r="A14" s="714" t="s">
        <v>66</v>
      </c>
      <c r="B14" s="725">
        <v>45.9</v>
      </c>
      <c r="C14" s="726">
        <v>42</v>
      </c>
      <c r="O14" s="28"/>
      <c r="P14" s="28"/>
      <c r="Q14" s="28"/>
      <c r="R14" s="28"/>
    </row>
    <row r="15" spans="1:18" ht="17.25" thickBot="1" x14ac:dyDescent="0.3">
      <c r="A15" s="715"/>
      <c r="B15" s="727">
        <f>B14+B13</f>
        <v>100</v>
      </c>
      <c r="C15" s="728">
        <f>C14+C13</f>
        <v>100</v>
      </c>
      <c r="O15" s="28"/>
      <c r="P15" s="28"/>
      <c r="Q15" s="28"/>
      <c r="R15" s="28"/>
    </row>
    <row r="16" spans="1:18" ht="16.5" x14ac:dyDescent="0.25">
      <c r="A16" s="715" t="s">
        <v>35</v>
      </c>
      <c r="B16" s="729" t="str">
        <f>B1</f>
        <v>На 01.06.2017 г.</v>
      </c>
      <c r="C16" s="730" t="str">
        <f>C1</f>
        <v>На 01.06.2018 г.</v>
      </c>
      <c r="D16" s="171"/>
      <c r="O16" s="28"/>
      <c r="P16" s="28"/>
      <c r="Q16" s="28"/>
      <c r="R16" s="28"/>
    </row>
    <row r="17" spans="1:60" ht="16.5" x14ac:dyDescent="0.25">
      <c r="A17" s="716" t="s">
        <v>67</v>
      </c>
      <c r="B17" s="731">
        <v>34.4</v>
      </c>
      <c r="C17" s="724">
        <v>26.8</v>
      </c>
      <c r="D17" s="171"/>
      <c r="P17" s="28"/>
      <c r="Q17" s="28"/>
      <c r="R17" s="28"/>
    </row>
    <row r="18" spans="1:60" ht="16.5" x14ac:dyDescent="0.25">
      <c r="A18" s="716" t="s">
        <v>68</v>
      </c>
      <c r="B18" s="731">
        <v>31.7</v>
      </c>
      <c r="C18" s="724">
        <v>32.200000000000003</v>
      </c>
      <c r="D18" s="171"/>
      <c r="P18" s="28"/>
      <c r="Q18" s="28"/>
      <c r="R18" s="28"/>
    </row>
    <row r="19" spans="1:60" ht="17.25" thickBot="1" x14ac:dyDescent="0.3">
      <c r="A19" s="370" t="s">
        <v>69</v>
      </c>
      <c r="B19" s="732">
        <v>33.9</v>
      </c>
      <c r="C19" s="726">
        <v>41</v>
      </c>
      <c r="D19" s="171"/>
      <c r="P19" s="2"/>
      <c r="Q19" s="3"/>
      <c r="R19" s="3"/>
    </row>
    <row r="20" spans="1:60" ht="16.5" x14ac:dyDescent="0.25">
      <c r="A20" s="717"/>
      <c r="B20" s="733">
        <f>B17+B18+B19</f>
        <v>100</v>
      </c>
      <c r="C20" s="734">
        <f>C17+C18+C19</f>
        <v>100</v>
      </c>
      <c r="D20" s="171"/>
      <c r="P20" s="2"/>
    </row>
    <row r="21" spans="1:60" ht="15.75" x14ac:dyDescent="0.25">
      <c r="A21" s="718" t="s">
        <v>314</v>
      </c>
      <c r="B21" s="371">
        <v>23.2</v>
      </c>
      <c r="C21" s="735">
        <v>24.2</v>
      </c>
      <c r="D21" s="6"/>
    </row>
    <row r="22" spans="1:60" ht="16.5" x14ac:dyDescent="0.25">
      <c r="A22" s="718" t="s">
        <v>119</v>
      </c>
      <c r="B22" s="371">
        <v>29.6</v>
      </c>
      <c r="C22" s="735">
        <v>29.6</v>
      </c>
      <c r="D22" s="1"/>
    </row>
    <row r="23" spans="1:60" ht="16.5" x14ac:dyDescent="0.25">
      <c r="A23" s="718" t="s">
        <v>98</v>
      </c>
      <c r="B23" s="371">
        <v>27.3</v>
      </c>
      <c r="C23" s="735">
        <v>25.4</v>
      </c>
      <c r="D23" s="1"/>
      <c r="E23" s="136"/>
    </row>
    <row r="24" spans="1:60" ht="16.5" x14ac:dyDescent="0.25">
      <c r="A24" s="718" t="s">
        <v>211</v>
      </c>
      <c r="B24" s="371">
        <v>19.100000000000001</v>
      </c>
      <c r="C24" s="735">
        <v>17.2</v>
      </c>
      <c r="D24" s="1"/>
      <c r="E24" s="136"/>
    </row>
    <row r="25" spans="1:60" ht="16.5" thickBot="1" x14ac:dyDescent="0.3">
      <c r="A25" s="719" t="s">
        <v>162</v>
      </c>
      <c r="B25" s="736">
        <v>0.8</v>
      </c>
      <c r="C25" s="737">
        <v>3.6</v>
      </c>
      <c r="D25" s="6"/>
    </row>
    <row r="26" spans="1:60" ht="17.25" thickBot="1" x14ac:dyDescent="0.25">
      <c r="B26" s="106">
        <f>B21+B22+B23+B24+B25</f>
        <v>99.999999999999986</v>
      </c>
      <c r="C26" s="106">
        <f>C21+C22+C23+C24+C25</f>
        <v>99.999999999999986</v>
      </c>
      <c r="D26" s="1"/>
      <c r="E26" s="170"/>
    </row>
    <row r="27" spans="1:60" x14ac:dyDescent="0.2">
      <c r="A27" s="6"/>
      <c r="B27" s="6"/>
      <c r="C27" s="6"/>
      <c r="D27" s="6"/>
      <c r="E27" s="6"/>
      <c r="F27" s="6"/>
      <c r="G27" s="769"/>
      <c r="H27" s="770" t="s">
        <v>126</v>
      </c>
      <c r="I27" s="770" t="s">
        <v>127</v>
      </c>
      <c r="J27" s="770" t="s">
        <v>128</v>
      </c>
      <c r="K27" s="770" t="s">
        <v>129</v>
      </c>
      <c r="L27" s="770" t="s">
        <v>130</v>
      </c>
      <c r="M27" s="770" t="s">
        <v>131</v>
      </c>
      <c r="N27" s="770" t="s">
        <v>132</v>
      </c>
      <c r="O27" s="770" t="s">
        <v>133</v>
      </c>
      <c r="P27" s="770" t="s">
        <v>134</v>
      </c>
      <c r="Q27" s="770" t="s">
        <v>135</v>
      </c>
      <c r="R27" s="770" t="s">
        <v>136</v>
      </c>
      <c r="S27" s="770" t="s">
        <v>137</v>
      </c>
      <c r="T27" s="770" t="s">
        <v>138</v>
      </c>
      <c r="U27" s="770" t="s">
        <v>139</v>
      </c>
      <c r="V27" s="770" t="s">
        <v>140</v>
      </c>
      <c r="W27" s="770" t="s">
        <v>141</v>
      </c>
      <c r="X27" s="770" t="s">
        <v>142</v>
      </c>
      <c r="Y27" s="770" t="s">
        <v>143</v>
      </c>
      <c r="Z27" s="770" t="s">
        <v>144</v>
      </c>
      <c r="AA27" s="770" t="s">
        <v>145</v>
      </c>
      <c r="AB27" s="770" t="s">
        <v>146</v>
      </c>
      <c r="AC27" s="770" t="s">
        <v>147</v>
      </c>
      <c r="AD27" s="770" t="s">
        <v>148</v>
      </c>
      <c r="AE27" s="770" t="s">
        <v>149</v>
      </c>
      <c r="AF27" s="770" t="s">
        <v>150</v>
      </c>
      <c r="AG27" s="770" t="s">
        <v>151</v>
      </c>
      <c r="AH27" s="771" t="s">
        <v>152</v>
      </c>
      <c r="AI27" s="771" t="s">
        <v>154</v>
      </c>
      <c r="AJ27" s="771" t="s">
        <v>155</v>
      </c>
      <c r="AK27" s="771" t="s">
        <v>156</v>
      </c>
      <c r="AL27" s="771" t="s">
        <v>158</v>
      </c>
      <c r="AM27" s="771" t="s">
        <v>159</v>
      </c>
      <c r="AN27" s="771" t="s">
        <v>163</v>
      </c>
      <c r="AO27" s="771" t="s">
        <v>165</v>
      </c>
      <c r="AP27" s="772" t="s">
        <v>169</v>
      </c>
      <c r="AQ27" s="772" t="s">
        <v>195</v>
      </c>
      <c r="AR27" s="772" t="s">
        <v>210</v>
      </c>
      <c r="AS27" s="772" t="s">
        <v>214</v>
      </c>
      <c r="AT27" s="772" t="s">
        <v>216</v>
      </c>
      <c r="AU27" s="772" t="s">
        <v>220</v>
      </c>
      <c r="AV27" s="772" t="s">
        <v>231</v>
      </c>
      <c r="AW27" s="772" t="s">
        <v>232</v>
      </c>
      <c r="AX27" s="772" t="s">
        <v>295</v>
      </c>
      <c r="AY27" s="772" t="s">
        <v>298</v>
      </c>
      <c r="AZ27" s="772" t="s">
        <v>310</v>
      </c>
      <c r="BA27" s="772" t="s">
        <v>313</v>
      </c>
      <c r="BB27" s="772" t="s">
        <v>322</v>
      </c>
      <c r="BC27" s="772" t="s">
        <v>325</v>
      </c>
      <c r="BD27" s="772" t="s">
        <v>351</v>
      </c>
      <c r="BE27" s="772" t="s">
        <v>359</v>
      </c>
      <c r="BF27" s="772" t="s">
        <v>386</v>
      </c>
      <c r="BG27" s="772" t="s">
        <v>399</v>
      </c>
      <c r="BH27" s="772" t="s">
        <v>534</v>
      </c>
    </row>
    <row r="28" spans="1:60" ht="16.5" x14ac:dyDescent="0.2">
      <c r="A28" s="6"/>
      <c r="B28" s="6"/>
      <c r="C28" s="6"/>
      <c r="D28" s="6"/>
      <c r="E28" s="6"/>
      <c r="F28" s="6"/>
      <c r="G28" s="773" t="s">
        <v>62</v>
      </c>
      <c r="H28" s="774">
        <v>697</v>
      </c>
      <c r="I28" s="774">
        <v>675</v>
      </c>
      <c r="J28" s="774">
        <v>619</v>
      </c>
      <c r="K28" s="774">
        <v>826</v>
      </c>
      <c r="L28" s="774">
        <v>655</v>
      </c>
      <c r="M28" s="774">
        <v>815</v>
      </c>
      <c r="N28" s="774">
        <v>681</v>
      </c>
      <c r="O28" s="774">
        <v>1011</v>
      </c>
      <c r="P28" s="774">
        <v>862</v>
      </c>
      <c r="Q28" s="774">
        <v>865</v>
      </c>
      <c r="R28" s="774">
        <v>903</v>
      </c>
      <c r="S28" s="774">
        <v>829</v>
      </c>
      <c r="T28" s="774">
        <v>957</v>
      </c>
      <c r="U28" s="774">
        <v>1049</v>
      </c>
      <c r="V28" s="774">
        <v>1015</v>
      </c>
      <c r="W28" s="774">
        <v>1149</v>
      </c>
      <c r="X28" s="774">
        <v>601</v>
      </c>
      <c r="Y28" s="774">
        <v>1069</v>
      </c>
      <c r="Z28" s="774">
        <v>939</v>
      </c>
      <c r="AA28" s="774">
        <v>552</v>
      </c>
      <c r="AB28" s="774">
        <v>855</v>
      </c>
      <c r="AC28" s="774">
        <v>976</v>
      </c>
      <c r="AD28" s="774">
        <v>1392</v>
      </c>
      <c r="AE28" s="774">
        <v>1125</v>
      </c>
      <c r="AF28" s="774">
        <v>2202</v>
      </c>
      <c r="AG28" s="774">
        <v>2004</v>
      </c>
      <c r="AH28" s="775">
        <v>2503</v>
      </c>
      <c r="AI28" s="775">
        <v>2952</v>
      </c>
      <c r="AJ28" s="775">
        <v>2754</v>
      </c>
      <c r="AK28" s="775">
        <v>2585</v>
      </c>
      <c r="AL28" s="775">
        <v>2679</v>
      </c>
      <c r="AM28" s="775">
        <v>2969</v>
      </c>
      <c r="AN28" s="775">
        <v>2849</v>
      </c>
      <c r="AO28" s="775">
        <v>2109</v>
      </c>
      <c r="AP28" s="739">
        <v>3192</v>
      </c>
      <c r="AQ28" s="739">
        <v>2858</v>
      </c>
      <c r="AR28" s="739">
        <v>2252</v>
      </c>
      <c r="AS28" s="739">
        <v>3554</v>
      </c>
      <c r="AT28" s="739">
        <v>2982</v>
      </c>
      <c r="AU28" s="739">
        <v>3268</v>
      </c>
      <c r="AV28" s="739">
        <v>2336</v>
      </c>
      <c r="AW28" s="739">
        <v>3474</v>
      </c>
      <c r="AX28" s="739">
        <v>3157</v>
      </c>
      <c r="AY28" s="739">
        <v>3619</v>
      </c>
      <c r="AZ28" s="739">
        <v>2842</v>
      </c>
      <c r="BA28" s="739">
        <v>3131</v>
      </c>
      <c r="BB28" s="739">
        <f>9003-BA28-AZ28</f>
        <v>3030</v>
      </c>
      <c r="BC28" s="739">
        <f>12469-AZ28-BA28-BB28</f>
        <v>3466</v>
      </c>
      <c r="BD28" s="739">
        <v>3591</v>
      </c>
      <c r="BE28" s="739">
        <v>3177</v>
      </c>
      <c r="BF28" s="739">
        <v>3024</v>
      </c>
      <c r="BG28" s="739">
        <v>3603</v>
      </c>
      <c r="BH28" s="739">
        <v>3802</v>
      </c>
    </row>
    <row r="29" spans="1:60" ht="16.5" x14ac:dyDescent="0.2">
      <c r="A29" s="6"/>
      <c r="B29" s="6"/>
      <c r="C29" s="6"/>
      <c r="D29" s="6"/>
      <c r="E29" s="6"/>
      <c r="F29" s="6"/>
      <c r="G29" s="773" t="s">
        <v>63</v>
      </c>
      <c r="H29" s="774">
        <v>1383</v>
      </c>
      <c r="I29" s="774">
        <v>1752</v>
      </c>
      <c r="J29" s="774">
        <v>2669</v>
      </c>
      <c r="K29" s="774">
        <v>2226</v>
      </c>
      <c r="L29" s="774">
        <v>1365</v>
      </c>
      <c r="M29" s="774">
        <v>1856</v>
      </c>
      <c r="N29" s="774">
        <v>2686</v>
      </c>
      <c r="O29" s="774">
        <v>2182</v>
      </c>
      <c r="P29" s="774">
        <v>1672</v>
      </c>
      <c r="Q29" s="774">
        <v>1752</v>
      </c>
      <c r="R29" s="774">
        <v>2555</v>
      </c>
      <c r="S29" s="774">
        <v>1755</v>
      </c>
      <c r="T29" s="774">
        <v>1600</v>
      </c>
      <c r="U29" s="774">
        <v>1821</v>
      </c>
      <c r="V29" s="774">
        <v>2705</v>
      </c>
      <c r="W29" s="774">
        <v>1746</v>
      </c>
      <c r="X29" s="774">
        <v>1356</v>
      </c>
      <c r="Y29" s="774">
        <v>1657</v>
      </c>
      <c r="Z29" s="774">
        <v>2159</v>
      </c>
      <c r="AA29" s="774">
        <v>1580</v>
      </c>
      <c r="AB29" s="774">
        <v>1256</v>
      </c>
      <c r="AC29" s="774">
        <v>1748</v>
      </c>
      <c r="AD29" s="774">
        <v>2311</v>
      </c>
      <c r="AE29" s="774">
        <v>1681</v>
      </c>
      <c r="AF29" s="774">
        <v>1486</v>
      </c>
      <c r="AG29" s="774">
        <v>2039</v>
      </c>
      <c r="AH29" s="775">
        <v>2667</v>
      </c>
      <c r="AI29" s="775">
        <v>2687</v>
      </c>
      <c r="AJ29" s="775">
        <v>2181</v>
      </c>
      <c r="AK29" s="775">
        <v>2695</v>
      </c>
      <c r="AL29" s="775">
        <v>3950</v>
      </c>
      <c r="AM29" s="775">
        <v>3372</v>
      </c>
      <c r="AN29" s="775">
        <v>2664</v>
      </c>
      <c r="AO29" s="775">
        <v>3291</v>
      </c>
      <c r="AP29" s="739">
        <v>4263</v>
      </c>
      <c r="AQ29" s="739">
        <v>3654</v>
      </c>
      <c r="AR29" s="739">
        <v>3012</v>
      </c>
      <c r="AS29" s="739">
        <v>3149</v>
      </c>
      <c r="AT29" s="739">
        <v>4063</v>
      </c>
      <c r="AU29" s="739">
        <v>3870</v>
      </c>
      <c r="AV29" s="739">
        <v>2735</v>
      </c>
      <c r="AW29" s="739">
        <v>3111</v>
      </c>
      <c r="AX29" s="739">
        <v>3845</v>
      </c>
      <c r="AY29" s="739">
        <v>3435</v>
      </c>
      <c r="AZ29" s="739">
        <v>2684</v>
      </c>
      <c r="BA29" s="739">
        <v>3045</v>
      </c>
      <c r="BB29" s="739">
        <f>9589-BA29-AZ29</f>
        <v>3860</v>
      </c>
      <c r="BC29" s="739">
        <f>13405-AZ29-BA29-BB29</f>
        <v>3816</v>
      </c>
      <c r="BD29" s="739">
        <v>2797</v>
      </c>
      <c r="BE29" s="776">
        <v>3187</v>
      </c>
      <c r="BF29" s="776">
        <v>3451</v>
      </c>
      <c r="BG29" s="776">
        <v>3798</v>
      </c>
      <c r="BH29" s="776">
        <v>3021</v>
      </c>
    </row>
    <row r="30" spans="1:60" ht="17.25" thickBot="1" x14ac:dyDescent="0.25">
      <c r="A30" s="6"/>
      <c r="B30" s="6"/>
      <c r="C30" s="6"/>
      <c r="D30" s="6"/>
      <c r="E30" s="6"/>
      <c r="F30" s="6"/>
      <c r="G30" s="777" t="s">
        <v>153</v>
      </c>
      <c r="H30" s="778">
        <f t="shared" ref="H30:Y30" si="0">H29-H28</f>
        <v>686</v>
      </c>
      <c r="I30" s="778">
        <f t="shared" si="0"/>
        <v>1077</v>
      </c>
      <c r="J30" s="778">
        <f t="shared" si="0"/>
        <v>2050</v>
      </c>
      <c r="K30" s="778">
        <f t="shared" si="0"/>
        <v>1400</v>
      </c>
      <c r="L30" s="778">
        <f t="shared" si="0"/>
        <v>710</v>
      </c>
      <c r="M30" s="778">
        <f t="shared" si="0"/>
        <v>1041</v>
      </c>
      <c r="N30" s="778">
        <f t="shared" si="0"/>
        <v>2005</v>
      </c>
      <c r="O30" s="778">
        <f t="shared" si="0"/>
        <v>1171</v>
      </c>
      <c r="P30" s="778">
        <f t="shared" si="0"/>
        <v>810</v>
      </c>
      <c r="Q30" s="778">
        <f t="shared" si="0"/>
        <v>887</v>
      </c>
      <c r="R30" s="778">
        <f t="shared" si="0"/>
        <v>1652</v>
      </c>
      <c r="S30" s="778">
        <f t="shared" si="0"/>
        <v>926</v>
      </c>
      <c r="T30" s="778">
        <f t="shared" si="0"/>
        <v>643</v>
      </c>
      <c r="U30" s="778">
        <f t="shared" si="0"/>
        <v>772</v>
      </c>
      <c r="V30" s="778">
        <f t="shared" si="0"/>
        <v>1690</v>
      </c>
      <c r="W30" s="778">
        <f t="shared" si="0"/>
        <v>597</v>
      </c>
      <c r="X30" s="778">
        <f t="shared" si="0"/>
        <v>755</v>
      </c>
      <c r="Y30" s="778">
        <f t="shared" si="0"/>
        <v>588</v>
      </c>
      <c r="Z30" s="778">
        <f>Z28-Z29</f>
        <v>-1220</v>
      </c>
      <c r="AA30" s="778">
        <f t="shared" ref="AA30:AM30" si="1">AA28-AA29</f>
        <v>-1028</v>
      </c>
      <c r="AB30" s="778">
        <f t="shared" si="1"/>
        <v>-401</v>
      </c>
      <c r="AC30" s="778">
        <f t="shared" si="1"/>
        <v>-772</v>
      </c>
      <c r="AD30" s="778">
        <f t="shared" si="1"/>
        <v>-919</v>
      </c>
      <c r="AE30" s="778">
        <f t="shared" si="1"/>
        <v>-556</v>
      </c>
      <c r="AF30" s="778">
        <f t="shared" si="1"/>
        <v>716</v>
      </c>
      <c r="AG30" s="778">
        <f t="shared" si="1"/>
        <v>-35</v>
      </c>
      <c r="AH30" s="779">
        <f t="shared" si="1"/>
        <v>-164</v>
      </c>
      <c r="AI30" s="779">
        <f t="shared" si="1"/>
        <v>265</v>
      </c>
      <c r="AJ30" s="779">
        <f t="shared" si="1"/>
        <v>573</v>
      </c>
      <c r="AK30" s="779">
        <f t="shared" si="1"/>
        <v>-110</v>
      </c>
      <c r="AL30" s="779">
        <f t="shared" si="1"/>
        <v>-1271</v>
      </c>
      <c r="AM30" s="779">
        <f t="shared" si="1"/>
        <v>-403</v>
      </c>
      <c r="AN30" s="779">
        <f t="shared" ref="AN30:AS30" si="2">AN28-AN29</f>
        <v>185</v>
      </c>
      <c r="AO30" s="779">
        <f t="shared" si="2"/>
        <v>-1182</v>
      </c>
      <c r="AP30" s="740">
        <f t="shared" si="2"/>
        <v>-1071</v>
      </c>
      <c r="AQ30" s="740">
        <f t="shared" si="2"/>
        <v>-796</v>
      </c>
      <c r="AR30" s="740">
        <f t="shared" si="2"/>
        <v>-760</v>
      </c>
      <c r="AS30" s="740">
        <f t="shared" si="2"/>
        <v>405</v>
      </c>
      <c r="AT30" s="740">
        <f t="shared" ref="AT30:BD30" si="3">AT28-AT29</f>
        <v>-1081</v>
      </c>
      <c r="AU30" s="740">
        <f t="shared" si="3"/>
        <v>-602</v>
      </c>
      <c r="AV30" s="740">
        <f t="shared" si="3"/>
        <v>-399</v>
      </c>
      <c r="AW30" s="740">
        <f t="shared" si="3"/>
        <v>363</v>
      </c>
      <c r="AX30" s="740">
        <f t="shared" si="3"/>
        <v>-688</v>
      </c>
      <c r="AY30" s="740">
        <f t="shared" si="3"/>
        <v>184</v>
      </c>
      <c r="AZ30" s="740">
        <f t="shared" si="3"/>
        <v>158</v>
      </c>
      <c r="BA30" s="740">
        <f t="shared" si="3"/>
        <v>86</v>
      </c>
      <c r="BB30" s="740">
        <f t="shared" si="3"/>
        <v>-830</v>
      </c>
      <c r="BC30" s="740">
        <f t="shared" si="3"/>
        <v>-350</v>
      </c>
      <c r="BD30" s="740">
        <f t="shared" si="3"/>
        <v>794</v>
      </c>
      <c r="BE30" s="740">
        <v>784</v>
      </c>
      <c r="BF30" s="740">
        <v>357</v>
      </c>
      <c r="BG30" s="740">
        <v>162</v>
      </c>
      <c r="BH30" s="740">
        <v>781</v>
      </c>
    </row>
    <row r="31" spans="1:60" x14ac:dyDescent="0.2">
      <c r="A31" s="6"/>
      <c r="B31" s="6"/>
      <c r="C31" s="6"/>
      <c r="D31" s="6"/>
      <c r="E31" s="6"/>
      <c r="F31" s="6"/>
    </row>
    <row r="32" spans="1:60" x14ac:dyDescent="0.2">
      <c r="A32" s="3"/>
      <c r="B32" s="3"/>
    </row>
    <row r="33" spans="1:48" ht="15.75" customHeight="1" x14ac:dyDescent="0.2">
      <c r="A33" s="6"/>
      <c r="B33" s="6"/>
      <c r="C33" s="6"/>
      <c r="D33" s="6"/>
      <c r="E33" s="6"/>
      <c r="F33" s="6"/>
      <c r="G33" s="6"/>
    </row>
    <row r="34" spans="1:48" ht="15.75" customHeight="1" x14ac:dyDescent="0.2">
      <c r="A34" s="6"/>
      <c r="B34" s="6"/>
      <c r="C34" s="6"/>
      <c r="D34" s="6"/>
      <c r="E34" s="6"/>
      <c r="F34" s="6"/>
      <c r="G34" s="6"/>
    </row>
    <row r="35" spans="1:48" x14ac:dyDescent="0.2">
      <c r="A35" s="6"/>
      <c r="B35" s="6"/>
      <c r="C35" s="6"/>
      <c r="D35" s="6"/>
      <c r="E35" s="6"/>
      <c r="F35" s="6"/>
      <c r="G35" s="6"/>
      <c r="AT35" s="27"/>
      <c r="AU35" s="27"/>
      <c r="AV35" s="27"/>
    </row>
    <row r="36" spans="1:48" x14ac:dyDescent="0.2">
      <c r="A36" s="6"/>
      <c r="B36" s="6"/>
      <c r="C36" s="6"/>
      <c r="D36" s="6"/>
      <c r="E36" s="6"/>
      <c r="F36" s="6"/>
      <c r="G36" s="6"/>
      <c r="AT36" s="27"/>
      <c r="AU36" s="27"/>
      <c r="AV36" s="27"/>
    </row>
    <row r="37" spans="1:48" x14ac:dyDescent="0.2">
      <c r="A37" s="6"/>
      <c r="B37" s="6"/>
      <c r="C37" s="6"/>
      <c r="D37" s="6"/>
      <c r="E37" s="6"/>
      <c r="F37" s="6"/>
      <c r="G37" s="6"/>
    </row>
    <row r="38" spans="1:48" x14ac:dyDescent="0.2">
      <c r="A38" s="6"/>
      <c r="B38" s="6"/>
      <c r="C38" s="6"/>
      <c r="D38" s="6"/>
      <c r="E38" s="6"/>
      <c r="F38" s="6"/>
      <c r="G38" s="6"/>
    </row>
    <row r="39" spans="1:48" x14ac:dyDescent="0.2">
      <c r="A39" s="6"/>
      <c r="B39" s="6"/>
      <c r="C39" s="6"/>
      <c r="D39" s="6"/>
      <c r="E39" s="6"/>
      <c r="F39" s="6"/>
      <c r="G39" s="6"/>
    </row>
    <row r="40" spans="1:48" x14ac:dyDescent="0.2">
      <c r="A40" s="6"/>
      <c r="B40" s="6"/>
      <c r="C40" s="6"/>
      <c r="D40" s="6"/>
      <c r="E40" s="6"/>
      <c r="F40" s="6"/>
      <c r="G40" s="6"/>
    </row>
    <row r="41" spans="1:48" x14ac:dyDescent="0.2">
      <c r="A41" s="6"/>
      <c r="B41" s="6"/>
      <c r="C41" s="6"/>
      <c r="D41" s="6"/>
      <c r="E41" s="6"/>
      <c r="F41" s="6"/>
      <c r="G41" s="6"/>
    </row>
    <row r="42" spans="1:48" x14ac:dyDescent="0.2">
      <c r="A42" s="6"/>
      <c r="B42" s="6"/>
      <c r="C42" s="6"/>
      <c r="D42" s="6"/>
      <c r="E42" s="6"/>
      <c r="F42" s="6"/>
      <c r="G42" s="6"/>
    </row>
    <row r="43" spans="1:48" x14ac:dyDescent="0.2">
      <c r="A43" s="6"/>
      <c r="B43" s="6"/>
      <c r="C43" s="6"/>
      <c r="D43" s="6"/>
      <c r="E43" s="6"/>
      <c r="F43" s="6"/>
      <c r="G43" s="6"/>
    </row>
    <row r="44" spans="1:48" x14ac:dyDescent="0.2">
      <c r="A44" s="6"/>
      <c r="B44" s="6"/>
      <c r="C44" s="6"/>
      <c r="D44" s="6"/>
      <c r="E44" s="6"/>
      <c r="F44" s="6"/>
      <c r="G44" s="6"/>
    </row>
    <row r="45" spans="1:48" x14ac:dyDescent="0.2">
      <c r="A45" s="6"/>
      <c r="B45" s="6"/>
      <c r="C45" s="6"/>
      <c r="D45" s="6"/>
      <c r="E45" s="6"/>
      <c r="F45" s="6"/>
      <c r="G45" s="6"/>
    </row>
    <row r="46" spans="1:48" x14ac:dyDescent="0.2">
      <c r="A46" s="6"/>
      <c r="B46" s="6"/>
      <c r="C46" s="6"/>
      <c r="D46" s="6"/>
      <c r="E46" s="6"/>
      <c r="F46" s="6"/>
      <c r="G46" s="6"/>
    </row>
    <row r="47" spans="1:48" x14ac:dyDescent="0.2">
      <c r="A47" s="6"/>
      <c r="B47" s="6"/>
      <c r="C47" s="6"/>
      <c r="D47" s="6"/>
      <c r="E47" s="6"/>
      <c r="F47" s="6"/>
      <c r="G47" s="6"/>
    </row>
    <row r="48" spans="1:48" x14ac:dyDescent="0.2">
      <c r="A48" s="6"/>
      <c r="B48" s="6"/>
      <c r="C48" s="6"/>
      <c r="D48" s="6"/>
      <c r="E48" s="6"/>
      <c r="F48" s="6"/>
      <c r="G48" s="6"/>
    </row>
    <row r="49" spans="1:18" x14ac:dyDescent="0.2">
      <c r="A49" s="6"/>
      <c r="B49" s="6"/>
      <c r="C49" s="6"/>
      <c r="D49" s="6"/>
      <c r="E49" s="6"/>
      <c r="F49" s="6"/>
      <c r="G49" s="6"/>
    </row>
    <row r="50" spans="1:18" x14ac:dyDescent="0.2">
      <c r="A50" s="6"/>
      <c r="B50" s="6"/>
      <c r="C50" s="6"/>
      <c r="D50" s="6"/>
      <c r="E50" s="6"/>
      <c r="F50" s="6"/>
      <c r="G50" s="6"/>
    </row>
    <row r="51" spans="1:18" x14ac:dyDescent="0.2">
      <c r="A51" s="6"/>
      <c r="B51" s="6"/>
      <c r="C51" s="6"/>
      <c r="D51" s="6"/>
      <c r="E51" s="6"/>
      <c r="F51" s="6"/>
      <c r="G51" s="6"/>
    </row>
    <row r="52" spans="1:18" x14ac:dyDescent="0.2">
      <c r="A52" s="6"/>
      <c r="B52" s="6"/>
      <c r="C52" s="6"/>
      <c r="D52" s="6"/>
      <c r="E52" s="6"/>
      <c r="F52" s="6"/>
      <c r="G52" s="6"/>
    </row>
    <row r="53" spans="1:18" x14ac:dyDescent="0.2">
      <c r="A53" s="6"/>
      <c r="B53" s="6"/>
      <c r="C53" s="6"/>
      <c r="D53" s="6"/>
      <c r="E53" s="6"/>
      <c r="F53" s="6"/>
      <c r="G53" s="6"/>
    </row>
    <row r="54" spans="1:18" ht="15.75" x14ac:dyDescent="0.25">
      <c r="D54" s="173"/>
    </row>
    <row r="55" spans="1:18" x14ac:dyDescent="0.2">
      <c r="A55" s="6"/>
      <c r="B55" s="6"/>
      <c r="C55" s="6"/>
      <c r="D55" s="6"/>
      <c r="E55" s="6"/>
      <c r="F55" s="6"/>
      <c r="G55" s="6"/>
      <c r="Q55" s="6"/>
      <c r="R55" s="6"/>
    </row>
    <row r="56" spans="1:18" x14ac:dyDescent="0.2">
      <c r="A56" s="6"/>
      <c r="B56" s="6"/>
      <c r="C56" s="6"/>
      <c r="D56" s="6"/>
      <c r="E56" s="6"/>
      <c r="F56" s="6"/>
      <c r="G56" s="6"/>
      <c r="Q56" s="6"/>
      <c r="R56" s="6"/>
    </row>
    <row r="57" spans="1:18" x14ac:dyDescent="0.2">
      <c r="A57" s="6"/>
      <c r="B57" s="6"/>
      <c r="C57" s="6"/>
      <c r="D57" s="6"/>
      <c r="E57" s="6"/>
      <c r="F57" s="6"/>
      <c r="G57" s="6"/>
      <c r="Q57" s="6"/>
      <c r="R57" s="6"/>
    </row>
    <row r="58" spans="1:18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</row>
    <row r="59" spans="1:18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</row>
    <row r="60" spans="1:18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</row>
    <row r="61" spans="1:18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</row>
    <row r="62" spans="1:18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</row>
    <row r="63" spans="1:18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</row>
    <row r="64" spans="1:18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</row>
    <row r="65" spans="1:18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</row>
    <row r="66" spans="1:18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</row>
    <row r="67" spans="1:18" x14ac:dyDescent="0.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</row>
    <row r="68" spans="1:18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</row>
    <row r="69" spans="1:18" x14ac:dyDescent="0.2">
      <c r="A69" s="6"/>
      <c r="B69" s="6"/>
      <c r="C69" s="6"/>
      <c r="D69" s="6"/>
      <c r="E69" s="6"/>
      <c r="F69" s="6"/>
      <c r="G69" s="6"/>
      <c r="H69" s="6"/>
      <c r="I69" s="6"/>
      <c r="J69" s="6"/>
    </row>
    <row r="70" spans="1:18" x14ac:dyDescent="0.2">
      <c r="A70" s="6"/>
      <c r="B70" s="6"/>
      <c r="C70" s="6"/>
      <c r="D70" s="6"/>
      <c r="E70" s="6"/>
      <c r="F70" s="6"/>
      <c r="G70" s="6"/>
      <c r="H70" s="6"/>
      <c r="I70" s="6"/>
      <c r="J70" s="6"/>
    </row>
    <row r="71" spans="1:18" ht="16.5" x14ac:dyDescent="0.25">
      <c r="A71" s="5"/>
      <c r="B71" s="7"/>
      <c r="C71" s="7"/>
    </row>
    <row r="72" spans="1:18" ht="13.5" thickBot="1" x14ac:dyDescent="0.25"/>
    <row r="73" spans="1:18" ht="30.75" customHeight="1" thickBot="1" x14ac:dyDescent="0.3">
      <c r="A73" s="348" t="s">
        <v>26</v>
      </c>
      <c r="B73" s="673" t="s">
        <v>582</v>
      </c>
      <c r="C73" s="674" t="s">
        <v>583</v>
      </c>
      <c r="D73" s="174"/>
      <c r="E73" s="174"/>
    </row>
    <row r="74" spans="1:18" ht="13.5" customHeight="1" x14ac:dyDescent="0.25">
      <c r="A74" s="349"/>
      <c r="B74" s="675"/>
      <c r="C74" s="676"/>
      <c r="D74" s="174"/>
      <c r="E74" s="174"/>
      <c r="G74" s="175"/>
    </row>
    <row r="75" spans="1:18" s="177" customFormat="1" ht="15.75" x14ac:dyDescent="0.25">
      <c r="A75" s="350" t="s">
        <v>218</v>
      </c>
      <c r="B75" s="677">
        <v>3969.88</v>
      </c>
      <c r="C75" s="677">
        <v>4036.68</v>
      </c>
      <c r="D75" s="174"/>
      <c r="E75" s="176"/>
      <c r="G75" s="178"/>
      <c r="I75" s="179"/>
      <c r="J75" s="180"/>
    </row>
    <row r="76" spans="1:18" s="177" customFormat="1" ht="16.5" customHeight="1" x14ac:dyDescent="0.25">
      <c r="A76" s="350" t="s">
        <v>55</v>
      </c>
      <c r="B76" s="677">
        <v>4447.75</v>
      </c>
      <c r="C76" s="677">
        <v>4385.75</v>
      </c>
      <c r="D76" s="174"/>
      <c r="E76" s="181"/>
      <c r="G76" s="178"/>
      <c r="I76" s="179"/>
      <c r="J76" s="180"/>
    </row>
    <row r="77" spans="1:18" s="177" customFormat="1" ht="15.75" x14ac:dyDescent="0.25">
      <c r="A77" s="350" t="s">
        <v>99</v>
      </c>
      <c r="B77" s="677">
        <v>5378.14</v>
      </c>
      <c r="C77" s="677">
        <v>5440.59</v>
      </c>
      <c r="D77" s="174"/>
      <c r="E77" s="176"/>
      <c r="G77" s="178"/>
      <c r="I77" s="179"/>
      <c r="J77" s="180"/>
    </row>
    <row r="78" spans="1:18" s="177" customFormat="1" ht="15.75" x14ac:dyDescent="0.25">
      <c r="A78" s="351" t="s">
        <v>227</v>
      </c>
      <c r="B78" s="678">
        <v>6109.23</v>
      </c>
      <c r="C78" s="678">
        <v>5814.3</v>
      </c>
      <c r="D78" s="174"/>
      <c r="E78" s="176"/>
      <c r="F78" s="182"/>
      <c r="G78" s="183"/>
      <c r="I78" s="184"/>
      <c r="J78" s="185"/>
    </row>
    <row r="79" spans="1:18" s="177" customFormat="1" ht="15.75" x14ac:dyDescent="0.25">
      <c r="A79" s="350" t="s">
        <v>228</v>
      </c>
      <c r="B79" s="677">
        <v>6261.03</v>
      </c>
      <c r="C79" s="677">
        <v>6395.96</v>
      </c>
      <c r="D79" s="174"/>
      <c r="E79" s="176"/>
      <c r="F79" s="182"/>
      <c r="G79" s="183"/>
      <c r="I79" s="184"/>
      <c r="J79" s="185"/>
    </row>
    <row r="80" spans="1:18" s="177" customFormat="1" ht="15.75" x14ac:dyDescent="0.25">
      <c r="A80" s="350" t="s">
        <v>1</v>
      </c>
      <c r="B80" s="677">
        <v>6321.99</v>
      </c>
      <c r="C80" s="677">
        <v>6303.22</v>
      </c>
      <c r="D80" s="174"/>
      <c r="E80" s="176"/>
      <c r="F80" s="182"/>
      <c r="G80" s="183"/>
      <c r="I80" s="184"/>
      <c r="J80" s="185"/>
    </row>
    <row r="81" spans="1:11" ht="15.75" hidden="1" x14ac:dyDescent="0.25">
      <c r="A81" s="351" t="s">
        <v>226</v>
      </c>
      <c r="B81" s="678"/>
      <c r="C81" s="678"/>
      <c r="D81" s="174"/>
      <c r="E81" s="186"/>
      <c r="F81" s="187"/>
      <c r="G81" s="3"/>
      <c r="H81" s="3"/>
      <c r="I81" s="188"/>
      <c r="J81" s="188"/>
    </row>
    <row r="82" spans="1:11" ht="15.75" x14ac:dyDescent="0.25">
      <c r="A82" s="350" t="s">
        <v>0</v>
      </c>
      <c r="B82" s="677">
        <v>6771.55</v>
      </c>
      <c r="C82" s="677">
        <v>6825.32</v>
      </c>
      <c r="D82" s="174"/>
      <c r="E82" s="176"/>
      <c r="F82" s="3"/>
      <c r="G82" s="189"/>
      <c r="H82" s="190"/>
      <c r="I82" s="174"/>
      <c r="J82" s="191"/>
      <c r="K82" s="192"/>
    </row>
    <row r="83" spans="1:11" s="198" customFormat="1" ht="16.5" thickBot="1" x14ac:dyDescent="0.3">
      <c r="A83" s="352" t="s">
        <v>219</v>
      </c>
      <c r="B83" s="679">
        <v>10135.57</v>
      </c>
      <c r="C83" s="679">
        <v>10041.799999999999</v>
      </c>
      <c r="D83" s="174"/>
      <c r="E83" s="176"/>
      <c r="F83" s="193"/>
      <c r="G83" s="194"/>
      <c r="H83" s="195"/>
      <c r="I83" s="196"/>
      <c r="J83" s="197"/>
    </row>
    <row r="84" spans="1:11" x14ac:dyDescent="0.2">
      <c r="E84" s="3"/>
      <c r="F84" s="3"/>
    </row>
    <row r="85" spans="1:11" ht="29.25" customHeight="1" x14ac:dyDescent="0.2">
      <c r="A85" s="199"/>
      <c r="C85" s="200"/>
      <c r="E85" s="3"/>
      <c r="G85" s="3"/>
    </row>
    <row r="86" spans="1:11" ht="31.5" customHeight="1" x14ac:dyDescent="0.2">
      <c r="A86" s="6"/>
      <c r="B86" s="6"/>
      <c r="C86" s="6"/>
      <c r="D86" s="3"/>
      <c r="E86" s="3"/>
      <c r="F86" s="3"/>
      <c r="G86" s="3"/>
    </row>
    <row r="87" spans="1:11" x14ac:dyDescent="0.2">
      <c r="A87" s="6"/>
      <c r="B87" s="6"/>
      <c r="C87" s="6"/>
      <c r="D87" s="3"/>
      <c r="E87" s="3"/>
      <c r="F87" s="3"/>
      <c r="G87" s="3"/>
    </row>
    <row r="88" spans="1:11" x14ac:dyDescent="0.2">
      <c r="A88" s="6"/>
      <c r="B88" s="6"/>
      <c r="C88" s="6"/>
      <c r="D88" s="3"/>
      <c r="E88" s="3"/>
      <c r="F88" s="3"/>
      <c r="G88" s="3"/>
    </row>
    <row r="89" spans="1:11" x14ac:dyDescent="0.2">
      <c r="A89" s="6"/>
      <c r="B89" s="6"/>
      <c r="C89" s="6"/>
      <c r="D89" s="3"/>
      <c r="E89" s="3"/>
      <c r="F89" s="3"/>
      <c r="G89" s="3"/>
    </row>
    <row r="90" spans="1:11" x14ac:dyDescent="0.2">
      <c r="A90" s="6"/>
      <c r="B90" s="6"/>
      <c r="C90" s="6"/>
      <c r="D90" s="3"/>
      <c r="E90" s="3"/>
      <c r="F90" s="3"/>
      <c r="G90" s="3"/>
    </row>
    <row r="91" spans="1:11" x14ac:dyDescent="0.2">
      <c r="A91" s="6"/>
      <c r="B91" s="6"/>
      <c r="C91" s="6"/>
      <c r="D91" s="3"/>
      <c r="E91" s="3"/>
      <c r="F91" s="3"/>
      <c r="G91" s="3"/>
    </row>
    <row r="92" spans="1:11" x14ac:dyDescent="0.2">
      <c r="A92" s="6"/>
      <c r="B92" s="6"/>
      <c r="C92" s="6"/>
      <c r="D92" s="3"/>
      <c r="E92" s="3"/>
      <c r="F92" s="3"/>
      <c r="G92" s="3"/>
    </row>
    <row r="93" spans="1:11" x14ac:dyDescent="0.2">
      <c r="A93" s="6"/>
      <c r="B93" s="6"/>
      <c r="C93" s="6"/>
      <c r="D93" s="3"/>
      <c r="E93" s="3"/>
      <c r="F93" s="3"/>
      <c r="G93" s="3"/>
    </row>
    <row r="94" spans="1:11" x14ac:dyDescent="0.2">
      <c r="A94" s="6"/>
      <c r="B94" s="6"/>
      <c r="C94" s="6"/>
      <c r="D94" s="3"/>
      <c r="E94" s="3"/>
      <c r="F94" s="3"/>
      <c r="G94" s="3"/>
    </row>
    <row r="95" spans="1:11" x14ac:dyDescent="0.2">
      <c r="A95" s="6"/>
      <c r="B95" s="6"/>
      <c r="C95" s="6"/>
      <c r="D95" s="3"/>
      <c r="E95" s="3"/>
      <c r="F95" s="3"/>
      <c r="G95" s="3"/>
    </row>
    <row r="96" spans="1:11" x14ac:dyDescent="0.2">
      <c r="A96" s="6"/>
      <c r="B96" s="6"/>
      <c r="C96" s="6"/>
      <c r="D96" s="3"/>
      <c r="E96" s="3"/>
      <c r="F96" s="3"/>
      <c r="G96" s="3"/>
    </row>
    <row r="97" spans="1:19" x14ac:dyDescent="0.2">
      <c r="A97" s="6"/>
      <c r="B97" s="6"/>
      <c r="C97" s="6"/>
      <c r="D97" s="3"/>
      <c r="E97" s="3"/>
      <c r="F97" s="3"/>
      <c r="G97" s="3"/>
    </row>
    <row r="98" spans="1:19" x14ac:dyDescent="0.2">
      <c r="A98" s="6"/>
      <c r="B98" s="6"/>
      <c r="C98" s="6"/>
      <c r="D98" s="3"/>
      <c r="E98" s="3"/>
      <c r="F98" s="3"/>
      <c r="G98" s="3"/>
    </row>
    <row r="99" spans="1:19" x14ac:dyDescent="0.2">
      <c r="A99" s="6"/>
      <c r="B99" s="6"/>
      <c r="C99" s="6"/>
      <c r="D99" s="3"/>
      <c r="E99" s="3"/>
      <c r="F99" s="3"/>
      <c r="G99" s="3"/>
    </row>
    <row r="100" spans="1:19" x14ac:dyDescent="0.2">
      <c r="A100" s="3"/>
      <c r="B100" s="3"/>
      <c r="C100" s="58"/>
      <c r="D100" s="3"/>
      <c r="E100" s="3"/>
      <c r="F100" s="3"/>
      <c r="G100" s="3"/>
    </row>
    <row r="101" spans="1:19" ht="13.5" thickBot="1" x14ac:dyDescent="0.25">
      <c r="A101" s="3"/>
      <c r="B101" s="3"/>
      <c r="C101" s="3"/>
      <c r="D101" s="3"/>
      <c r="E101" s="3"/>
      <c r="F101" s="3"/>
      <c r="G101" s="3"/>
    </row>
    <row r="102" spans="1:19" ht="16.5" customHeight="1" thickBot="1" x14ac:dyDescent="0.25">
      <c r="A102" s="817" t="s">
        <v>118</v>
      </c>
      <c r="B102" s="819" t="s">
        <v>5</v>
      </c>
      <c r="C102" s="820"/>
      <c r="D102" s="821"/>
      <c r="E102" s="819" t="s">
        <v>6</v>
      </c>
      <c r="F102" s="820"/>
      <c r="G102" s="821"/>
      <c r="H102" s="814" t="s">
        <v>8</v>
      </c>
      <c r="I102" s="815"/>
      <c r="J102" s="816"/>
      <c r="K102" s="814" t="s">
        <v>7</v>
      </c>
      <c r="L102" s="815"/>
      <c r="M102" s="816"/>
      <c r="N102" s="814" t="s">
        <v>116</v>
      </c>
      <c r="O102" s="815"/>
      <c r="P102" s="816"/>
      <c r="Q102" s="814" t="s">
        <v>117</v>
      </c>
      <c r="R102" s="815"/>
      <c r="S102" s="816"/>
    </row>
    <row r="103" spans="1:19" ht="16.5" thickBot="1" x14ac:dyDescent="0.3">
      <c r="A103" s="818"/>
      <c r="B103" s="648">
        <v>2016</v>
      </c>
      <c r="C103" s="649">
        <v>2017</v>
      </c>
      <c r="D103" s="650">
        <v>2018</v>
      </c>
      <c r="E103" s="648">
        <v>2016</v>
      </c>
      <c r="F103" s="649">
        <v>2017</v>
      </c>
      <c r="G103" s="650">
        <v>2018</v>
      </c>
      <c r="H103" s="648">
        <v>2016</v>
      </c>
      <c r="I103" s="649">
        <v>2017</v>
      </c>
      <c r="J103" s="650">
        <v>2018</v>
      </c>
      <c r="K103" s="648">
        <v>2016</v>
      </c>
      <c r="L103" s="649">
        <v>2017</v>
      </c>
      <c r="M103" s="650">
        <v>2018</v>
      </c>
      <c r="N103" s="648">
        <v>2016</v>
      </c>
      <c r="O103" s="649">
        <v>2017</v>
      </c>
      <c r="P103" s="650">
        <v>2018</v>
      </c>
      <c r="Q103" s="648">
        <v>2016</v>
      </c>
      <c r="R103" s="649">
        <v>2017</v>
      </c>
      <c r="S103" s="650">
        <v>2018</v>
      </c>
    </row>
    <row r="104" spans="1:19" ht="16.5" x14ac:dyDescent="0.25">
      <c r="A104" s="651" t="s">
        <v>9</v>
      </c>
      <c r="B104" s="652">
        <v>4462.3</v>
      </c>
      <c r="C104" s="653">
        <v>5736.99</v>
      </c>
      <c r="D104" s="654">
        <v>7079.88</v>
      </c>
      <c r="E104" s="655">
        <v>8479.8799999999992</v>
      </c>
      <c r="F104" s="654">
        <v>9980.7199999999993</v>
      </c>
      <c r="G104" s="656">
        <v>12876.03</v>
      </c>
      <c r="H104" s="652">
        <v>853.85</v>
      </c>
      <c r="I104" s="653">
        <v>971.76</v>
      </c>
      <c r="J104" s="654">
        <v>991.6</v>
      </c>
      <c r="K104" s="657">
        <v>499.9</v>
      </c>
      <c r="L104" s="658">
        <v>748</v>
      </c>
      <c r="M104" s="1149">
        <v>1094.45</v>
      </c>
      <c r="N104" s="657">
        <v>1097.3800000000001</v>
      </c>
      <c r="O104" s="658">
        <v>1192.6199999999999</v>
      </c>
      <c r="P104" s="654">
        <v>1331.67</v>
      </c>
      <c r="Q104" s="657">
        <v>14.02</v>
      </c>
      <c r="R104" s="658">
        <v>16.809999999999999</v>
      </c>
      <c r="S104" s="654">
        <v>17.170000000000002</v>
      </c>
    </row>
    <row r="105" spans="1:19" ht="16.5" x14ac:dyDescent="0.25">
      <c r="A105" s="640" t="s">
        <v>10</v>
      </c>
      <c r="B105" s="641">
        <v>4594.96</v>
      </c>
      <c r="C105" s="642">
        <v>5941.1</v>
      </c>
      <c r="D105" s="643">
        <v>7001.33</v>
      </c>
      <c r="E105" s="644">
        <v>8306.4269047619055</v>
      </c>
      <c r="F105" s="643">
        <v>10615.53</v>
      </c>
      <c r="G105" s="645">
        <v>13572.75</v>
      </c>
      <c r="H105" s="641">
        <v>920.24</v>
      </c>
      <c r="I105" s="642">
        <v>1007.35</v>
      </c>
      <c r="J105" s="643">
        <v>988.25</v>
      </c>
      <c r="K105" s="646">
        <v>505.57</v>
      </c>
      <c r="L105" s="647">
        <v>774.9</v>
      </c>
      <c r="M105" s="1150">
        <v>1022.45</v>
      </c>
      <c r="N105" s="646">
        <v>1199.9100000000001</v>
      </c>
      <c r="O105" s="647">
        <v>1234.33</v>
      </c>
      <c r="P105" s="643">
        <v>1331.53</v>
      </c>
      <c r="Q105" s="646">
        <v>15.07</v>
      </c>
      <c r="R105" s="647">
        <v>17.86</v>
      </c>
      <c r="S105" s="643">
        <v>16.66</v>
      </c>
    </row>
    <row r="106" spans="1:19" ht="16.5" x14ac:dyDescent="0.25">
      <c r="A106" s="640" t="s">
        <v>11</v>
      </c>
      <c r="B106" s="641">
        <v>4947.04</v>
      </c>
      <c r="C106" s="642">
        <v>5821.09</v>
      </c>
      <c r="D106" s="643">
        <v>6795.25</v>
      </c>
      <c r="E106" s="644">
        <v>8700.9538095238095</v>
      </c>
      <c r="F106" s="643">
        <v>10225.65</v>
      </c>
      <c r="G106" s="645">
        <v>13399.76</v>
      </c>
      <c r="H106" s="641">
        <v>968.43</v>
      </c>
      <c r="I106" s="642">
        <v>962.26</v>
      </c>
      <c r="J106" s="643">
        <v>954.57</v>
      </c>
      <c r="K106" s="646">
        <v>567.38</v>
      </c>
      <c r="L106" s="647">
        <v>776.3</v>
      </c>
      <c r="M106" s="1150">
        <v>987.33</v>
      </c>
      <c r="N106" s="646">
        <v>1246.3399999999999</v>
      </c>
      <c r="O106" s="647">
        <v>1231.07</v>
      </c>
      <c r="P106" s="643">
        <v>1324.66</v>
      </c>
      <c r="Q106" s="646">
        <v>15.42</v>
      </c>
      <c r="R106" s="647">
        <v>16.88</v>
      </c>
      <c r="S106" s="643">
        <v>16.47</v>
      </c>
    </row>
    <row r="107" spans="1:19" ht="16.5" x14ac:dyDescent="0.25">
      <c r="A107" s="640" t="s">
        <v>12</v>
      </c>
      <c r="B107" s="641">
        <v>4850.55</v>
      </c>
      <c r="C107" s="642">
        <v>5697.37</v>
      </c>
      <c r="D107" s="643">
        <v>6838.07</v>
      </c>
      <c r="E107" s="644">
        <v>8849.65</v>
      </c>
      <c r="F107" s="643">
        <v>9664.86</v>
      </c>
      <c r="G107" s="645">
        <v>13930.75</v>
      </c>
      <c r="H107" s="641">
        <v>994.19</v>
      </c>
      <c r="I107" s="642">
        <v>959.89</v>
      </c>
      <c r="J107" s="643">
        <v>924.16</v>
      </c>
      <c r="K107" s="646">
        <v>574.33000000000004</v>
      </c>
      <c r="L107" s="647">
        <v>799.67</v>
      </c>
      <c r="M107" s="1150">
        <v>970.55</v>
      </c>
      <c r="N107" s="646">
        <v>1242.26</v>
      </c>
      <c r="O107" s="647">
        <v>1265.6300000000001</v>
      </c>
      <c r="P107" s="643">
        <v>1335.34</v>
      </c>
      <c r="Q107" s="646">
        <v>16.260000000000002</v>
      </c>
      <c r="R107" s="647">
        <v>18</v>
      </c>
      <c r="S107" s="643">
        <v>16.600000000000001</v>
      </c>
    </row>
    <row r="108" spans="1:19" ht="16.5" x14ac:dyDescent="0.25">
      <c r="A108" s="640" t="s">
        <v>13</v>
      </c>
      <c r="B108" s="641">
        <v>4707.8500000000004</v>
      </c>
      <c r="C108" s="642">
        <v>5591.11</v>
      </c>
      <c r="D108" s="643">
        <v>6821.3</v>
      </c>
      <c r="E108" s="644">
        <v>8685.8799999999992</v>
      </c>
      <c r="F108" s="643">
        <v>9150.9599999999991</v>
      </c>
      <c r="G108" s="645">
        <v>14351.67</v>
      </c>
      <c r="H108" s="641">
        <v>1033.7</v>
      </c>
      <c r="I108" s="642">
        <v>929.71</v>
      </c>
      <c r="J108" s="643">
        <v>904.29</v>
      </c>
      <c r="K108" s="646">
        <v>576.75</v>
      </c>
      <c r="L108" s="647">
        <v>792.43</v>
      </c>
      <c r="M108" s="1150">
        <v>980.3</v>
      </c>
      <c r="N108" s="646">
        <v>1259.4000000000001</v>
      </c>
      <c r="O108" s="647">
        <v>1245</v>
      </c>
      <c r="P108" s="643">
        <v>1303.03</v>
      </c>
      <c r="Q108" s="646">
        <v>16.89</v>
      </c>
      <c r="R108" s="647">
        <v>16.760000000000002</v>
      </c>
      <c r="S108" s="643">
        <v>16.47</v>
      </c>
    </row>
    <row r="109" spans="1:19" ht="16.5" x14ac:dyDescent="0.25">
      <c r="A109" s="640" t="s">
        <v>14</v>
      </c>
      <c r="B109" s="659">
        <v>4630.2700000000004</v>
      </c>
      <c r="C109" s="642">
        <v>5699.08</v>
      </c>
      <c r="D109" s="643"/>
      <c r="E109" s="660">
        <v>8911.7022727272742</v>
      </c>
      <c r="F109" s="643">
        <v>8927.6200000000008</v>
      </c>
      <c r="G109" s="645"/>
      <c r="H109" s="659">
        <v>984.14</v>
      </c>
      <c r="I109" s="642">
        <v>930.73</v>
      </c>
      <c r="J109" s="643"/>
      <c r="K109" s="661">
        <v>553.09</v>
      </c>
      <c r="L109" s="647">
        <v>864.64</v>
      </c>
      <c r="M109" s="643"/>
      <c r="N109" s="661">
        <v>1276.4000000000001</v>
      </c>
      <c r="O109" s="647">
        <v>1260.22</v>
      </c>
      <c r="P109" s="643"/>
      <c r="Q109" s="661">
        <v>17.18</v>
      </c>
      <c r="R109" s="647">
        <v>16.95</v>
      </c>
      <c r="S109" s="643"/>
    </row>
    <row r="110" spans="1:19" ht="16.5" x14ac:dyDescent="0.25">
      <c r="A110" s="640" t="s">
        <v>76</v>
      </c>
      <c r="B110" s="659">
        <v>4855.357857142857</v>
      </c>
      <c r="C110" s="642">
        <v>5978.11</v>
      </c>
      <c r="D110" s="643"/>
      <c r="E110" s="660">
        <v>10248.92738095238</v>
      </c>
      <c r="F110" s="643">
        <v>9478.69</v>
      </c>
      <c r="G110" s="645"/>
      <c r="H110" s="659">
        <v>1085.76</v>
      </c>
      <c r="I110" s="642">
        <v>916.95</v>
      </c>
      <c r="J110" s="643"/>
      <c r="K110" s="661">
        <v>646.14</v>
      </c>
      <c r="L110" s="647">
        <v>860.8</v>
      </c>
      <c r="M110" s="643"/>
      <c r="N110" s="661">
        <v>1337.33</v>
      </c>
      <c r="O110" s="647">
        <v>1236.22</v>
      </c>
      <c r="P110" s="643"/>
      <c r="Q110" s="661">
        <v>19.920000000000002</v>
      </c>
      <c r="R110" s="647">
        <v>16.14</v>
      </c>
      <c r="S110" s="643"/>
    </row>
    <row r="111" spans="1:19" ht="16.5" x14ac:dyDescent="0.25">
      <c r="A111" s="370" t="s">
        <v>83</v>
      </c>
      <c r="B111" s="662">
        <v>4757.8172727272722</v>
      </c>
      <c r="C111" s="642">
        <v>6477.68</v>
      </c>
      <c r="D111" s="643"/>
      <c r="E111" s="663">
        <v>10350.566818181818</v>
      </c>
      <c r="F111" s="643">
        <v>10848.52</v>
      </c>
      <c r="G111" s="645"/>
      <c r="H111" s="662">
        <v>1123.77</v>
      </c>
      <c r="I111" s="642">
        <v>972.67</v>
      </c>
      <c r="J111" s="643"/>
      <c r="K111" s="664">
        <v>700.09</v>
      </c>
      <c r="L111" s="647">
        <v>913.1</v>
      </c>
      <c r="M111" s="643"/>
      <c r="N111" s="664">
        <v>1341.09</v>
      </c>
      <c r="O111" s="647">
        <v>1282.3</v>
      </c>
      <c r="P111" s="643"/>
      <c r="Q111" s="664">
        <v>19.64</v>
      </c>
      <c r="R111" s="647">
        <v>16.91</v>
      </c>
      <c r="S111" s="643"/>
    </row>
    <row r="112" spans="1:19" ht="16.5" x14ac:dyDescent="0.25">
      <c r="A112" s="370" t="s">
        <v>89</v>
      </c>
      <c r="B112" s="662">
        <v>4706.7859090909096</v>
      </c>
      <c r="C112" s="642">
        <v>6582.68</v>
      </c>
      <c r="D112" s="643"/>
      <c r="E112" s="663">
        <v>10185.569545454546</v>
      </c>
      <c r="F112" s="643">
        <v>11230.36</v>
      </c>
      <c r="G112" s="645"/>
      <c r="H112" s="662">
        <v>1045.95</v>
      </c>
      <c r="I112" s="642">
        <v>968.1</v>
      </c>
      <c r="J112" s="643"/>
      <c r="K112" s="664">
        <v>682.23</v>
      </c>
      <c r="L112" s="647">
        <v>935.85</v>
      </c>
      <c r="M112" s="643"/>
      <c r="N112" s="664">
        <v>1326.03</v>
      </c>
      <c r="O112" s="647">
        <v>1314.98</v>
      </c>
      <c r="P112" s="643"/>
      <c r="Q112" s="664">
        <v>19.28</v>
      </c>
      <c r="R112" s="647">
        <v>17.45</v>
      </c>
      <c r="S112" s="643"/>
    </row>
    <row r="113" spans="1:19" ht="16.5" x14ac:dyDescent="0.25">
      <c r="A113" s="370" t="s">
        <v>90</v>
      </c>
      <c r="B113" s="662">
        <v>4731.761428571428</v>
      </c>
      <c r="C113" s="642">
        <v>6796.85</v>
      </c>
      <c r="D113" s="643"/>
      <c r="E113" s="663">
        <v>10262.27</v>
      </c>
      <c r="F113" s="643">
        <v>11319.66</v>
      </c>
      <c r="G113" s="645"/>
      <c r="H113" s="662">
        <v>959.14</v>
      </c>
      <c r="I113" s="642">
        <v>921.43</v>
      </c>
      <c r="J113" s="643"/>
      <c r="K113" s="664">
        <v>644.85</v>
      </c>
      <c r="L113" s="647">
        <v>960.52</v>
      </c>
      <c r="M113" s="643"/>
      <c r="N113" s="664">
        <v>1266.71</v>
      </c>
      <c r="O113" s="647">
        <v>1279.51</v>
      </c>
      <c r="P113" s="643"/>
      <c r="Q113" s="664">
        <v>17.739999999999998</v>
      </c>
      <c r="R113" s="647">
        <v>17.07</v>
      </c>
      <c r="S113" s="643"/>
    </row>
    <row r="114" spans="1:19" ht="16.5" x14ac:dyDescent="0.25">
      <c r="A114" s="370" t="s">
        <v>94</v>
      </c>
      <c r="B114" s="662">
        <v>5442.7250000000004</v>
      </c>
      <c r="C114" s="642">
        <v>6825.09</v>
      </c>
      <c r="D114" s="643"/>
      <c r="E114" s="663">
        <v>11139.772272727274</v>
      </c>
      <c r="F114" s="643">
        <v>11989.89</v>
      </c>
      <c r="G114" s="645"/>
      <c r="H114" s="662">
        <v>953</v>
      </c>
      <c r="I114" s="642">
        <v>934</v>
      </c>
      <c r="J114" s="643"/>
      <c r="K114" s="664">
        <v>696.68</v>
      </c>
      <c r="L114" s="647">
        <v>999.8</v>
      </c>
      <c r="M114" s="643"/>
      <c r="N114" s="664">
        <v>1235.98</v>
      </c>
      <c r="O114" s="647">
        <v>1282.28</v>
      </c>
      <c r="P114" s="643"/>
      <c r="Q114" s="664">
        <v>17.420000000000002</v>
      </c>
      <c r="R114" s="647">
        <v>17.010000000000002</v>
      </c>
      <c r="S114" s="643"/>
    </row>
    <row r="115" spans="1:19" ht="17.25" thickBot="1" x14ac:dyDescent="0.3">
      <c r="A115" s="665" t="s">
        <v>95</v>
      </c>
      <c r="B115" s="666">
        <v>5665.8249999999998</v>
      </c>
      <c r="C115" s="667">
        <v>6800.64</v>
      </c>
      <c r="D115" s="668"/>
      <c r="E115" s="669">
        <v>11009.75</v>
      </c>
      <c r="F115" s="668">
        <v>11405.66</v>
      </c>
      <c r="G115" s="670"/>
      <c r="H115" s="666">
        <v>919.05</v>
      </c>
      <c r="I115" s="667">
        <v>906.32</v>
      </c>
      <c r="J115" s="668"/>
      <c r="K115" s="671">
        <v>706.98</v>
      </c>
      <c r="L115" s="672">
        <v>1021.16</v>
      </c>
      <c r="M115" s="668"/>
      <c r="N115" s="671">
        <v>1150.77</v>
      </c>
      <c r="O115" s="672">
        <v>1263.54</v>
      </c>
      <c r="P115" s="668"/>
      <c r="Q115" s="671">
        <v>16.38</v>
      </c>
      <c r="R115" s="672">
        <v>16.16</v>
      </c>
      <c r="S115" s="668"/>
    </row>
    <row r="116" spans="1:19" x14ac:dyDescent="0.2">
      <c r="A116" s="3"/>
      <c r="B116" s="3"/>
      <c r="C116" s="3"/>
      <c r="D116" s="3"/>
      <c r="E116" s="3"/>
      <c r="F116" s="3"/>
      <c r="G116" s="3"/>
    </row>
    <row r="117" spans="1:19" x14ac:dyDescent="0.2">
      <c r="A117" s="3"/>
      <c r="B117" s="3"/>
      <c r="C117" s="3"/>
      <c r="D117" s="3"/>
      <c r="E117" s="3"/>
      <c r="F117" s="3"/>
      <c r="G117" s="3"/>
    </row>
    <row r="118" spans="1:19" x14ac:dyDescent="0.2">
      <c r="A118" s="3"/>
      <c r="B118" s="3"/>
      <c r="C118" s="3"/>
      <c r="D118" s="3"/>
      <c r="E118" s="3"/>
      <c r="F118" s="3"/>
      <c r="G118" s="3"/>
    </row>
    <row r="119" spans="1:19" x14ac:dyDescent="0.2">
      <c r="A119" s="3"/>
      <c r="B119" s="3"/>
      <c r="C119" s="3"/>
      <c r="D119" s="3"/>
      <c r="E119" s="3"/>
      <c r="F119" s="3"/>
      <c r="G119" s="3"/>
    </row>
    <row r="120" spans="1:19" x14ac:dyDescent="0.2">
      <c r="A120" s="3"/>
      <c r="B120" s="3"/>
      <c r="C120" s="3"/>
      <c r="D120" s="3"/>
      <c r="E120" s="3"/>
      <c r="F120" s="3"/>
      <c r="G120" s="3"/>
    </row>
    <row r="121" spans="1:19" x14ac:dyDescent="0.2">
      <c r="A121" s="3"/>
      <c r="B121" s="3"/>
      <c r="C121" s="3"/>
      <c r="D121" s="3"/>
      <c r="E121" s="3"/>
      <c r="F121" s="3"/>
      <c r="G121" s="3"/>
    </row>
    <row r="122" spans="1:19" x14ac:dyDescent="0.2">
      <c r="A122" s="3"/>
      <c r="B122" s="3"/>
      <c r="C122" s="3"/>
      <c r="D122" s="3"/>
      <c r="E122" s="3"/>
      <c r="F122" s="3"/>
      <c r="G122" s="3"/>
    </row>
    <row r="123" spans="1:19" x14ac:dyDescent="0.2">
      <c r="A123" s="3"/>
      <c r="B123" s="3"/>
      <c r="C123" s="3"/>
      <c r="D123" s="3"/>
      <c r="E123" s="3"/>
      <c r="F123" s="3"/>
      <c r="G123" s="3"/>
    </row>
    <row r="124" spans="1:19" x14ac:dyDescent="0.2">
      <c r="A124" s="3"/>
      <c r="B124" s="3"/>
      <c r="C124" s="3"/>
      <c r="D124" s="3"/>
      <c r="E124" s="3"/>
      <c r="F124" s="3"/>
      <c r="G124" s="3"/>
    </row>
    <row r="125" spans="1:19" x14ac:dyDescent="0.2">
      <c r="A125" s="3"/>
      <c r="B125" s="3"/>
      <c r="C125" s="3"/>
      <c r="D125" s="3"/>
      <c r="E125" s="3"/>
      <c r="F125" s="3"/>
      <c r="G125" s="3"/>
    </row>
    <row r="126" spans="1:19" x14ac:dyDescent="0.2">
      <c r="A126" s="3"/>
      <c r="B126" s="3"/>
      <c r="C126" s="3"/>
      <c r="D126" s="3"/>
      <c r="E126" s="3"/>
      <c r="F126" s="3"/>
      <c r="G126" s="3"/>
    </row>
    <row r="127" spans="1:19" x14ac:dyDescent="0.2">
      <c r="A127" s="3"/>
      <c r="B127" s="3"/>
      <c r="C127" s="3"/>
      <c r="D127" s="3"/>
      <c r="E127" s="3"/>
      <c r="F127" s="3"/>
      <c r="G127" s="3"/>
    </row>
    <row r="128" spans="1:19" x14ac:dyDescent="0.2">
      <c r="A128" s="3"/>
      <c r="B128" s="3"/>
      <c r="C128" s="3"/>
      <c r="D128" s="3"/>
      <c r="E128" s="3"/>
      <c r="F128" s="3"/>
      <c r="G128" s="3"/>
    </row>
    <row r="129" spans="1:7" x14ac:dyDescent="0.2">
      <c r="A129" s="3"/>
      <c r="B129" s="3"/>
      <c r="C129" s="3"/>
      <c r="D129" s="3"/>
      <c r="E129" s="3"/>
      <c r="F129" s="3"/>
      <c r="G129" s="3"/>
    </row>
    <row r="130" spans="1:7" x14ac:dyDescent="0.2">
      <c r="A130" s="3"/>
      <c r="B130" s="3"/>
      <c r="C130" s="3"/>
      <c r="D130" s="3"/>
      <c r="E130" s="3"/>
      <c r="F130" s="3"/>
      <c r="G130" s="3"/>
    </row>
    <row r="131" spans="1:7" x14ac:dyDescent="0.2">
      <c r="A131" s="3"/>
      <c r="B131" s="3"/>
      <c r="C131" s="3"/>
      <c r="D131" s="3"/>
      <c r="E131" s="3"/>
      <c r="F131" s="3"/>
      <c r="G131" s="3"/>
    </row>
  </sheetData>
  <sortState ref="A75:C83">
    <sortCondition ref="B75"/>
  </sortState>
  <mergeCells count="7">
    <mergeCell ref="N102:P102"/>
    <mergeCell ref="K102:M102"/>
    <mergeCell ref="H102:J102"/>
    <mergeCell ref="Q102:S102"/>
    <mergeCell ref="A102:A103"/>
    <mergeCell ref="B102:D102"/>
    <mergeCell ref="E102:G10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24" fitToWidth="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135"/>
  <sheetViews>
    <sheetView view="pageBreakPreview" zoomScale="68" zoomScaleNormal="100" zoomScaleSheetLayoutView="68" workbookViewId="0">
      <pane ySplit="4" topLeftCell="A5" activePane="bottomLeft" state="frozen"/>
      <selection activeCell="C60" sqref="C60:D60"/>
      <selection pane="bottomLeft" activeCell="J27" sqref="J27"/>
    </sheetView>
  </sheetViews>
  <sheetFormatPr defaultColWidth="5.7109375" defaultRowHeight="12.75" x14ac:dyDescent="0.2"/>
  <cols>
    <col min="1" max="1" width="113.42578125" style="90" customWidth="1"/>
    <col min="2" max="2" width="10.140625" style="90" bestFit="1" customWidth="1"/>
    <col min="3" max="3" width="18.85546875" style="90" customWidth="1"/>
    <col min="4" max="4" width="20.7109375" style="90" customWidth="1"/>
    <col min="5" max="5" width="22.5703125" style="90" customWidth="1"/>
    <col min="6" max="239" width="9.140625" style="90" customWidth="1"/>
    <col min="240" max="240" width="5.7109375" style="90"/>
    <col min="241" max="241" width="5.7109375" style="90" customWidth="1"/>
    <col min="242" max="242" width="112.5703125" style="90" customWidth="1"/>
    <col min="243" max="243" width="10.140625" style="90" bestFit="1" customWidth="1"/>
    <col min="244" max="244" width="18.85546875" style="90" customWidth="1"/>
    <col min="245" max="245" width="19" style="90" customWidth="1"/>
    <col min="246" max="246" width="19.5703125" style="90" customWidth="1"/>
    <col min="247" max="247" width="16.7109375" style="90" customWidth="1"/>
    <col min="248" max="495" width="9.140625" style="90" customWidth="1"/>
    <col min="496" max="496" width="5.7109375" style="90"/>
    <col min="497" max="497" width="5.7109375" style="90" customWidth="1"/>
    <col min="498" max="498" width="112.5703125" style="90" customWidth="1"/>
    <col min="499" max="499" width="10.140625" style="90" bestFit="1" customWidth="1"/>
    <col min="500" max="500" width="18.85546875" style="90" customWidth="1"/>
    <col min="501" max="501" width="19" style="90" customWidth="1"/>
    <col min="502" max="502" width="19.5703125" style="90" customWidth="1"/>
    <col min="503" max="503" width="16.7109375" style="90" customWidth="1"/>
    <col min="504" max="751" width="9.140625" style="90" customWidth="1"/>
    <col min="752" max="752" width="5.7109375" style="90"/>
    <col min="753" max="753" width="5.7109375" style="90" customWidth="1"/>
    <col min="754" max="754" width="112.5703125" style="90" customWidth="1"/>
    <col min="755" max="755" width="10.140625" style="90" bestFit="1" customWidth="1"/>
    <col min="756" max="756" width="18.85546875" style="90" customWidth="1"/>
    <col min="757" max="757" width="19" style="90" customWidth="1"/>
    <col min="758" max="758" width="19.5703125" style="90" customWidth="1"/>
    <col min="759" max="759" width="16.7109375" style="90" customWidth="1"/>
    <col min="760" max="1007" width="9.140625" style="90" customWidth="1"/>
    <col min="1008" max="1008" width="5.7109375" style="90"/>
    <col min="1009" max="1009" width="5.7109375" style="90" customWidth="1"/>
    <col min="1010" max="1010" width="112.5703125" style="90" customWidth="1"/>
    <col min="1011" max="1011" width="10.140625" style="90" bestFit="1" customWidth="1"/>
    <col min="1012" max="1012" width="18.85546875" style="90" customWidth="1"/>
    <col min="1013" max="1013" width="19" style="90" customWidth="1"/>
    <col min="1014" max="1014" width="19.5703125" style="90" customWidth="1"/>
    <col min="1015" max="1015" width="16.7109375" style="90" customWidth="1"/>
    <col min="1016" max="1263" width="9.140625" style="90" customWidth="1"/>
    <col min="1264" max="1264" width="5.7109375" style="90"/>
    <col min="1265" max="1265" width="5.7109375" style="90" customWidth="1"/>
    <col min="1266" max="1266" width="112.5703125" style="90" customWidth="1"/>
    <col min="1267" max="1267" width="10.140625" style="90" bestFit="1" customWidth="1"/>
    <col min="1268" max="1268" width="18.85546875" style="90" customWidth="1"/>
    <col min="1269" max="1269" width="19" style="90" customWidth="1"/>
    <col min="1270" max="1270" width="19.5703125" style="90" customWidth="1"/>
    <col min="1271" max="1271" width="16.7109375" style="90" customWidth="1"/>
    <col min="1272" max="1519" width="9.140625" style="90" customWidth="1"/>
    <col min="1520" max="1520" width="5.7109375" style="90"/>
    <col min="1521" max="1521" width="5.7109375" style="90" customWidth="1"/>
    <col min="1522" max="1522" width="112.5703125" style="90" customWidth="1"/>
    <col min="1523" max="1523" width="10.140625" style="90" bestFit="1" customWidth="1"/>
    <col min="1524" max="1524" width="18.85546875" style="90" customWidth="1"/>
    <col min="1525" max="1525" width="19" style="90" customWidth="1"/>
    <col min="1526" max="1526" width="19.5703125" style="90" customWidth="1"/>
    <col min="1527" max="1527" width="16.7109375" style="90" customWidth="1"/>
    <col min="1528" max="1775" width="9.140625" style="90" customWidth="1"/>
    <col min="1776" max="1776" width="5.7109375" style="90"/>
    <col min="1777" max="1777" width="5.7109375" style="90" customWidth="1"/>
    <col min="1778" max="1778" width="112.5703125" style="90" customWidth="1"/>
    <col min="1779" max="1779" width="10.140625" style="90" bestFit="1" customWidth="1"/>
    <col min="1780" max="1780" width="18.85546875" style="90" customWidth="1"/>
    <col min="1781" max="1781" width="19" style="90" customWidth="1"/>
    <col min="1782" max="1782" width="19.5703125" style="90" customWidth="1"/>
    <col min="1783" max="1783" width="16.7109375" style="90" customWidth="1"/>
    <col min="1784" max="2031" width="9.140625" style="90" customWidth="1"/>
    <col min="2032" max="2032" width="5.7109375" style="90"/>
    <col min="2033" max="2033" width="5.7109375" style="90" customWidth="1"/>
    <col min="2034" max="2034" width="112.5703125" style="90" customWidth="1"/>
    <col min="2035" max="2035" width="10.140625" style="90" bestFit="1" customWidth="1"/>
    <col min="2036" max="2036" width="18.85546875" style="90" customWidth="1"/>
    <col min="2037" max="2037" width="19" style="90" customWidth="1"/>
    <col min="2038" max="2038" width="19.5703125" style="90" customWidth="1"/>
    <col min="2039" max="2039" width="16.7109375" style="90" customWidth="1"/>
    <col min="2040" max="2287" width="9.140625" style="90" customWidth="1"/>
    <col min="2288" max="2288" width="5.7109375" style="90"/>
    <col min="2289" max="2289" width="5.7109375" style="90" customWidth="1"/>
    <col min="2290" max="2290" width="112.5703125" style="90" customWidth="1"/>
    <col min="2291" max="2291" width="10.140625" style="90" bestFit="1" customWidth="1"/>
    <col min="2292" max="2292" width="18.85546875" style="90" customWidth="1"/>
    <col min="2293" max="2293" width="19" style="90" customWidth="1"/>
    <col min="2294" max="2294" width="19.5703125" style="90" customWidth="1"/>
    <col min="2295" max="2295" width="16.7109375" style="90" customWidth="1"/>
    <col min="2296" max="2543" width="9.140625" style="90" customWidth="1"/>
    <col min="2544" max="2544" width="5.7109375" style="90"/>
    <col min="2545" max="2545" width="5.7109375" style="90" customWidth="1"/>
    <col min="2546" max="2546" width="112.5703125" style="90" customWidth="1"/>
    <col min="2547" max="2547" width="10.140625" style="90" bestFit="1" customWidth="1"/>
    <col min="2548" max="2548" width="18.85546875" style="90" customWidth="1"/>
    <col min="2549" max="2549" width="19" style="90" customWidth="1"/>
    <col min="2550" max="2550" width="19.5703125" style="90" customWidth="1"/>
    <col min="2551" max="2551" width="16.7109375" style="90" customWidth="1"/>
    <col min="2552" max="2799" width="9.140625" style="90" customWidth="1"/>
    <col min="2800" max="2800" width="5.7109375" style="90"/>
    <col min="2801" max="2801" width="5.7109375" style="90" customWidth="1"/>
    <col min="2802" max="2802" width="112.5703125" style="90" customWidth="1"/>
    <col min="2803" max="2803" width="10.140625" style="90" bestFit="1" customWidth="1"/>
    <col min="2804" max="2804" width="18.85546875" style="90" customWidth="1"/>
    <col min="2805" max="2805" width="19" style="90" customWidth="1"/>
    <col min="2806" max="2806" width="19.5703125" style="90" customWidth="1"/>
    <col min="2807" max="2807" width="16.7109375" style="90" customWidth="1"/>
    <col min="2808" max="3055" width="9.140625" style="90" customWidth="1"/>
    <col min="3056" max="3056" width="5.7109375" style="90"/>
    <col min="3057" max="3057" width="5.7109375" style="90" customWidth="1"/>
    <col min="3058" max="3058" width="112.5703125" style="90" customWidth="1"/>
    <col min="3059" max="3059" width="10.140625" style="90" bestFit="1" customWidth="1"/>
    <col min="3060" max="3060" width="18.85546875" style="90" customWidth="1"/>
    <col min="3061" max="3061" width="19" style="90" customWidth="1"/>
    <col min="3062" max="3062" width="19.5703125" style="90" customWidth="1"/>
    <col min="3063" max="3063" width="16.7109375" style="90" customWidth="1"/>
    <col min="3064" max="3311" width="9.140625" style="90" customWidth="1"/>
    <col min="3312" max="3312" width="5.7109375" style="90"/>
    <col min="3313" max="3313" width="5.7109375" style="90" customWidth="1"/>
    <col min="3314" max="3314" width="112.5703125" style="90" customWidth="1"/>
    <col min="3315" max="3315" width="10.140625" style="90" bestFit="1" customWidth="1"/>
    <col min="3316" max="3316" width="18.85546875" style="90" customWidth="1"/>
    <col min="3317" max="3317" width="19" style="90" customWidth="1"/>
    <col min="3318" max="3318" width="19.5703125" style="90" customWidth="1"/>
    <col min="3319" max="3319" width="16.7109375" style="90" customWidth="1"/>
    <col min="3320" max="3567" width="9.140625" style="90" customWidth="1"/>
    <col min="3568" max="3568" width="5.7109375" style="90"/>
    <col min="3569" max="3569" width="5.7109375" style="90" customWidth="1"/>
    <col min="3570" max="3570" width="112.5703125" style="90" customWidth="1"/>
    <col min="3571" max="3571" width="10.140625" style="90" bestFit="1" customWidth="1"/>
    <col min="3572" max="3572" width="18.85546875" style="90" customWidth="1"/>
    <col min="3573" max="3573" width="19" style="90" customWidth="1"/>
    <col min="3574" max="3574" width="19.5703125" style="90" customWidth="1"/>
    <col min="3575" max="3575" width="16.7109375" style="90" customWidth="1"/>
    <col min="3576" max="3823" width="9.140625" style="90" customWidth="1"/>
    <col min="3824" max="3824" width="5.7109375" style="90"/>
    <col min="3825" max="3825" width="5.7109375" style="90" customWidth="1"/>
    <col min="3826" max="3826" width="112.5703125" style="90" customWidth="1"/>
    <col min="3827" max="3827" width="10.140625" style="90" bestFit="1" customWidth="1"/>
    <col min="3828" max="3828" width="18.85546875" style="90" customWidth="1"/>
    <col min="3829" max="3829" width="19" style="90" customWidth="1"/>
    <col min="3830" max="3830" width="19.5703125" style="90" customWidth="1"/>
    <col min="3831" max="3831" width="16.7109375" style="90" customWidth="1"/>
    <col min="3832" max="4079" width="9.140625" style="90" customWidth="1"/>
    <col min="4080" max="4080" width="5.7109375" style="90"/>
    <col min="4081" max="4081" width="5.7109375" style="90" customWidth="1"/>
    <col min="4082" max="4082" width="112.5703125" style="90" customWidth="1"/>
    <col min="4083" max="4083" width="10.140625" style="90" bestFit="1" customWidth="1"/>
    <col min="4084" max="4084" width="18.85546875" style="90" customWidth="1"/>
    <col min="4085" max="4085" width="19" style="90" customWidth="1"/>
    <col min="4086" max="4086" width="19.5703125" style="90" customWidth="1"/>
    <col min="4087" max="4087" width="16.7109375" style="90" customWidth="1"/>
    <col min="4088" max="4335" width="9.140625" style="90" customWidth="1"/>
    <col min="4336" max="4336" width="5.7109375" style="90"/>
    <col min="4337" max="4337" width="5.7109375" style="90" customWidth="1"/>
    <col min="4338" max="4338" width="112.5703125" style="90" customWidth="1"/>
    <col min="4339" max="4339" width="10.140625" style="90" bestFit="1" customWidth="1"/>
    <col min="4340" max="4340" width="18.85546875" style="90" customWidth="1"/>
    <col min="4341" max="4341" width="19" style="90" customWidth="1"/>
    <col min="4342" max="4342" width="19.5703125" style="90" customWidth="1"/>
    <col min="4343" max="4343" width="16.7109375" style="90" customWidth="1"/>
    <col min="4344" max="4591" width="9.140625" style="90" customWidth="1"/>
    <col min="4592" max="4592" width="5.7109375" style="90"/>
    <col min="4593" max="4593" width="5.7109375" style="90" customWidth="1"/>
    <col min="4594" max="4594" width="112.5703125" style="90" customWidth="1"/>
    <col min="4595" max="4595" width="10.140625" style="90" bestFit="1" customWidth="1"/>
    <col min="4596" max="4596" width="18.85546875" style="90" customWidth="1"/>
    <col min="4597" max="4597" width="19" style="90" customWidth="1"/>
    <col min="4598" max="4598" width="19.5703125" style="90" customWidth="1"/>
    <col min="4599" max="4599" width="16.7109375" style="90" customWidth="1"/>
    <col min="4600" max="4847" width="9.140625" style="90" customWidth="1"/>
    <col min="4848" max="4848" width="5.7109375" style="90"/>
    <col min="4849" max="4849" width="5.7109375" style="90" customWidth="1"/>
    <col min="4850" max="4850" width="112.5703125" style="90" customWidth="1"/>
    <col min="4851" max="4851" width="10.140625" style="90" bestFit="1" customWidth="1"/>
    <col min="4852" max="4852" width="18.85546875" style="90" customWidth="1"/>
    <col min="4853" max="4853" width="19" style="90" customWidth="1"/>
    <col min="4854" max="4854" width="19.5703125" style="90" customWidth="1"/>
    <col min="4855" max="4855" width="16.7109375" style="90" customWidth="1"/>
    <col min="4856" max="5103" width="9.140625" style="90" customWidth="1"/>
    <col min="5104" max="5104" width="5.7109375" style="90"/>
    <col min="5105" max="5105" width="5.7109375" style="90" customWidth="1"/>
    <col min="5106" max="5106" width="112.5703125" style="90" customWidth="1"/>
    <col min="5107" max="5107" width="10.140625" style="90" bestFit="1" customWidth="1"/>
    <col min="5108" max="5108" width="18.85546875" style="90" customWidth="1"/>
    <col min="5109" max="5109" width="19" style="90" customWidth="1"/>
    <col min="5110" max="5110" width="19.5703125" style="90" customWidth="1"/>
    <col min="5111" max="5111" width="16.7109375" style="90" customWidth="1"/>
    <col min="5112" max="5359" width="9.140625" style="90" customWidth="1"/>
    <col min="5360" max="5360" width="5.7109375" style="90"/>
    <col min="5361" max="5361" width="5.7109375" style="90" customWidth="1"/>
    <col min="5362" max="5362" width="112.5703125" style="90" customWidth="1"/>
    <col min="5363" max="5363" width="10.140625" style="90" bestFit="1" customWidth="1"/>
    <col min="5364" max="5364" width="18.85546875" style="90" customWidth="1"/>
    <col min="5365" max="5365" width="19" style="90" customWidth="1"/>
    <col min="5366" max="5366" width="19.5703125" style="90" customWidth="1"/>
    <col min="5367" max="5367" width="16.7109375" style="90" customWidth="1"/>
    <col min="5368" max="5615" width="9.140625" style="90" customWidth="1"/>
    <col min="5616" max="5616" width="5.7109375" style="90"/>
    <col min="5617" max="5617" width="5.7109375" style="90" customWidth="1"/>
    <col min="5618" max="5618" width="112.5703125" style="90" customWidth="1"/>
    <col min="5619" max="5619" width="10.140625" style="90" bestFit="1" customWidth="1"/>
    <col min="5620" max="5620" width="18.85546875" style="90" customWidth="1"/>
    <col min="5621" max="5621" width="19" style="90" customWidth="1"/>
    <col min="5622" max="5622" width="19.5703125" style="90" customWidth="1"/>
    <col min="5623" max="5623" width="16.7109375" style="90" customWidth="1"/>
    <col min="5624" max="5871" width="9.140625" style="90" customWidth="1"/>
    <col min="5872" max="5872" width="5.7109375" style="90"/>
    <col min="5873" max="5873" width="5.7109375" style="90" customWidth="1"/>
    <col min="5874" max="5874" width="112.5703125" style="90" customWidth="1"/>
    <col min="5875" max="5875" width="10.140625" style="90" bestFit="1" customWidth="1"/>
    <col min="5876" max="5876" width="18.85546875" style="90" customWidth="1"/>
    <col min="5877" max="5877" width="19" style="90" customWidth="1"/>
    <col min="5878" max="5878" width="19.5703125" style="90" customWidth="1"/>
    <col min="5879" max="5879" width="16.7109375" style="90" customWidth="1"/>
    <col min="5880" max="6127" width="9.140625" style="90" customWidth="1"/>
    <col min="6128" max="6128" width="5.7109375" style="90"/>
    <col min="6129" max="6129" width="5.7109375" style="90" customWidth="1"/>
    <col min="6130" max="6130" width="112.5703125" style="90" customWidth="1"/>
    <col min="6131" max="6131" width="10.140625" style="90" bestFit="1" customWidth="1"/>
    <col min="6132" max="6132" width="18.85546875" style="90" customWidth="1"/>
    <col min="6133" max="6133" width="19" style="90" customWidth="1"/>
    <col min="6134" max="6134" width="19.5703125" style="90" customWidth="1"/>
    <col min="6135" max="6135" width="16.7109375" style="90" customWidth="1"/>
    <col min="6136" max="6383" width="9.140625" style="90" customWidth="1"/>
    <col min="6384" max="6384" width="5.7109375" style="90"/>
    <col min="6385" max="6385" width="5.7109375" style="90" customWidth="1"/>
    <col min="6386" max="6386" width="112.5703125" style="90" customWidth="1"/>
    <col min="6387" max="6387" width="10.140625" style="90" bestFit="1" customWidth="1"/>
    <col min="6388" max="6388" width="18.85546875" style="90" customWidth="1"/>
    <col min="6389" max="6389" width="19" style="90" customWidth="1"/>
    <col min="6390" max="6390" width="19.5703125" style="90" customWidth="1"/>
    <col min="6391" max="6391" width="16.7109375" style="90" customWidth="1"/>
    <col min="6392" max="6639" width="9.140625" style="90" customWidth="1"/>
    <col min="6640" max="6640" width="5.7109375" style="90"/>
    <col min="6641" max="6641" width="5.7109375" style="90" customWidth="1"/>
    <col min="6642" max="6642" width="112.5703125" style="90" customWidth="1"/>
    <col min="6643" max="6643" width="10.140625" style="90" bestFit="1" customWidth="1"/>
    <col min="6644" max="6644" width="18.85546875" style="90" customWidth="1"/>
    <col min="6645" max="6645" width="19" style="90" customWidth="1"/>
    <col min="6646" max="6646" width="19.5703125" style="90" customWidth="1"/>
    <col min="6647" max="6647" width="16.7109375" style="90" customWidth="1"/>
    <col min="6648" max="6895" width="9.140625" style="90" customWidth="1"/>
    <col min="6896" max="6896" width="5.7109375" style="90"/>
    <col min="6897" max="6897" width="5.7109375" style="90" customWidth="1"/>
    <col min="6898" max="6898" width="112.5703125" style="90" customWidth="1"/>
    <col min="6899" max="6899" width="10.140625" style="90" bestFit="1" customWidth="1"/>
    <col min="6900" max="6900" width="18.85546875" style="90" customWidth="1"/>
    <col min="6901" max="6901" width="19" style="90" customWidth="1"/>
    <col min="6902" max="6902" width="19.5703125" style="90" customWidth="1"/>
    <col min="6903" max="6903" width="16.7109375" style="90" customWidth="1"/>
    <col min="6904" max="7151" width="9.140625" style="90" customWidth="1"/>
    <col min="7152" max="7152" width="5.7109375" style="90"/>
    <col min="7153" max="7153" width="5.7109375" style="90" customWidth="1"/>
    <col min="7154" max="7154" width="112.5703125" style="90" customWidth="1"/>
    <col min="7155" max="7155" width="10.140625" style="90" bestFit="1" customWidth="1"/>
    <col min="7156" max="7156" width="18.85546875" style="90" customWidth="1"/>
    <col min="7157" max="7157" width="19" style="90" customWidth="1"/>
    <col min="7158" max="7158" width="19.5703125" style="90" customWidth="1"/>
    <col min="7159" max="7159" width="16.7109375" style="90" customWidth="1"/>
    <col min="7160" max="7407" width="9.140625" style="90" customWidth="1"/>
    <col min="7408" max="7408" width="5.7109375" style="90"/>
    <col min="7409" max="7409" width="5.7109375" style="90" customWidth="1"/>
    <col min="7410" max="7410" width="112.5703125" style="90" customWidth="1"/>
    <col min="7411" max="7411" width="10.140625" style="90" bestFit="1" customWidth="1"/>
    <col min="7412" max="7412" width="18.85546875" style="90" customWidth="1"/>
    <col min="7413" max="7413" width="19" style="90" customWidth="1"/>
    <col min="7414" max="7414" width="19.5703125" style="90" customWidth="1"/>
    <col min="7415" max="7415" width="16.7109375" style="90" customWidth="1"/>
    <col min="7416" max="7663" width="9.140625" style="90" customWidth="1"/>
    <col min="7664" max="7664" width="5.7109375" style="90"/>
    <col min="7665" max="7665" width="5.7109375" style="90" customWidth="1"/>
    <col min="7666" max="7666" width="112.5703125" style="90" customWidth="1"/>
    <col min="7667" max="7667" width="10.140625" style="90" bestFit="1" customWidth="1"/>
    <col min="7668" max="7668" width="18.85546875" style="90" customWidth="1"/>
    <col min="7669" max="7669" width="19" style="90" customWidth="1"/>
    <col min="7670" max="7670" width="19.5703125" style="90" customWidth="1"/>
    <col min="7671" max="7671" width="16.7109375" style="90" customWidth="1"/>
    <col min="7672" max="7919" width="9.140625" style="90" customWidth="1"/>
    <col min="7920" max="7920" width="5.7109375" style="90"/>
    <col min="7921" max="7921" width="5.7109375" style="90" customWidth="1"/>
    <col min="7922" max="7922" width="112.5703125" style="90" customWidth="1"/>
    <col min="7923" max="7923" width="10.140625" style="90" bestFit="1" customWidth="1"/>
    <col min="7924" max="7924" width="18.85546875" style="90" customWidth="1"/>
    <col min="7925" max="7925" width="19" style="90" customWidth="1"/>
    <col min="7926" max="7926" width="19.5703125" style="90" customWidth="1"/>
    <col min="7927" max="7927" width="16.7109375" style="90" customWidth="1"/>
    <col min="7928" max="8175" width="9.140625" style="90" customWidth="1"/>
    <col min="8176" max="8176" width="5.7109375" style="90"/>
    <col min="8177" max="8177" width="5.7109375" style="90" customWidth="1"/>
    <col min="8178" max="8178" width="112.5703125" style="90" customWidth="1"/>
    <col min="8179" max="8179" width="10.140625" style="90" bestFit="1" customWidth="1"/>
    <col min="8180" max="8180" width="18.85546875" style="90" customWidth="1"/>
    <col min="8181" max="8181" width="19" style="90" customWidth="1"/>
    <col min="8182" max="8182" width="19.5703125" style="90" customWidth="1"/>
    <col min="8183" max="8183" width="16.7109375" style="90" customWidth="1"/>
    <col min="8184" max="8431" width="9.140625" style="90" customWidth="1"/>
    <col min="8432" max="8432" width="5.7109375" style="90"/>
    <col min="8433" max="8433" width="5.7109375" style="90" customWidth="1"/>
    <col min="8434" max="8434" width="112.5703125" style="90" customWidth="1"/>
    <col min="8435" max="8435" width="10.140625" style="90" bestFit="1" customWidth="1"/>
    <col min="8436" max="8436" width="18.85546875" style="90" customWidth="1"/>
    <col min="8437" max="8437" width="19" style="90" customWidth="1"/>
    <col min="8438" max="8438" width="19.5703125" style="90" customWidth="1"/>
    <col min="8439" max="8439" width="16.7109375" style="90" customWidth="1"/>
    <col min="8440" max="8687" width="9.140625" style="90" customWidth="1"/>
    <col min="8688" max="8688" width="5.7109375" style="90"/>
    <col min="8689" max="8689" width="5.7109375" style="90" customWidth="1"/>
    <col min="8690" max="8690" width="112.5703125" style="90" customWidth="1"/>
    <col min="8691" max="8691" width="10.140625" style="90" bestFit="1" customWidth="1"/>
    <col min="8692" max="8692" width="18.85546875" style="90" customWidth="1"/>
    <col min="8693" max="8693" width="19" style="90" customWidth="1"/>
    <col min="8694" max="8694" width="19.5703125" style="90" customWidth="1"/>
    <col min="8695" max="8695" width="16.7109375" style="90" customWidth="1"/>
    <col min="8696" max="8943" width="9.140625" style="90" customWidth="1"/>
    <col min="8944" max="8944" width="5.7109375" style="90"/>
    <col min="8945" max="8945" width="5.7109375" style="90" customWidth="1"/>
    <col min="8946" max="8946" width="112.5703125" style="90" customWidth="1"/>
    <col min="8947" max="8947" width="10.140625" style="90" bestFit="1" customWidth="1"/>
    <col min="8948" max="8948" width="18.85546875" style="90" customWidth="1"/>
    <col min="8949" max="8949" width="19" style="90" customWidth="1"/>
    <col min="8950" max="8950" width="19.5703125" style="90" customWidth="1"/>
    <col min="8951" max="8951" width="16.7109375" style="90" customWidth="1"/>
    <col min="8952" max="9199" width="9.140625" style="90" customWidth="1"/>
    <col min="9200" max="9200" width="5.7109375" style="90"/>
    <col min="9201" max="9201" width="5.7109375" style="90" customWidth="1"/>
    <col min="9202" max="9202" width="112.5703125" style="90" customWidth="1"/>
    <col min="9203" max="9203" width="10.140625" style="90" bestFit="1" customWidth="1"/>
    <col min="9204" max="9204" width="18.85546875" style="90" customWidth="1"/>
    <col min="9205" max="9205" width="19" style="90" customWidth="1"/>
    <col min="9206" max="9206" width="19.5703125" style="90" customWidth="1"/>
    <col min="9207" max="9207" width="16.7109375" style="90" customWidth="1"/>
    <col min="9208" max="9455" width="9.140625" style="90" customWidth="1"/>
    <col min="9456" max="9456" width="5.7109375" style="90"/>
    <col min="9457" max="9457" width="5.7109375" style="90" customWidth="1"/>
    <col min="9458" max="9458" width="112.5703125" style="90" customWidth="1"/>
    <col min="9459" max="9459" width="10.140625" style="90" bestFit="1" customWidth="1"/>
    <col min="9460" max="9460" width="18.85546875" style="90" customWidth="1"/>
    <col min="9461" max="9461" width="19" style="90" customWidth="1"/>
    <col min="9462" max="9462" width="19.5703125" style="90" customWidth="1"/>
    <col min="9463" max="9463" width="16.7109375" style="90" customWidth="1"/>
    <col min="9464" max="9711" width="9.140625" style="90" customWidth="1"/>
    <col min="9712" max="9712" width="5.7109375" style="90"/>
    <col min="9713" max="9713" width="5.7109375" style="90" customWidth="1"/>
    <col min="9714" max="9714" width="112.5703125" style="90" customWidth="1"/>
    <col min="9715" max="9715" width="10.140625" style="90" bestFit="1" customWidth="1"/>
    <col min="9716" max="9716" width="18.85546875" style="90" customWidth="1"/>
    <col min="9717" max="9717" width="19" style="90" customWidth="1"/>
    <col min="9718" max="9718" width="19.5703125" style="90" customWidth="1"/>
    <col min="9719" max="9719" width="16.7109375" style="90" customWidth="1"/>
    <col min="9720" max="9967" width="9.140625" style="90" customWidth="1"/>
    <col min="9968" max="9968" width="5.7109375" style="90"/>
    <col min="9969" max="9969" width="5.7109375" style="90" customWidth="1"/>
    <col min="9970" max="9970" width="112.5703125" style="90" customWidth="1"/>
    <col min="9971" max="9971" width="10.140625" style="90" bestFit="1" customWidth="1"/>
    <col min="9972" max="9972" width="18.85546875" style="90" customWidth="1"/>
    <col min="9973" max="9973" width="19" style="90" customWidth="1"/>
    <col min="9974" max="9974" width="19.5703125" style="90" customWidth="1"/>
    <col min="9975" max="9975" width="16.7109375" style="90" customWidth="1"/>
    <col min="9976" max="10223" width="9.140625" style="90" customWidth="1"/>
    <col min="10224" max="10224" width="5.7109375" style="90"/>
    <col min="10225" max="10225" width="5.7109375" style="90" customWidth="1"/>
    <col min="10226" max="10226" width="112.5703125" style="90" customWidth="1"/>
    <col min="10227" max="10227" width="10.140625" style="90" bestFit="1" customWidth="1"/>
    <col min="10228" max="10228" width="18.85546875" style="90" customWidth="1"/>
    <col min="10229" max="10229" width="19" style="90" customWidth="1"/>
    <col min="10230" max="10230" width="19.5703125" style="90" customWidth="1"/>
    <col min="10231" max="10231" width="16.7109375" style="90" customWidth="1"/>
    <col min="10232" max="10479" width="9.140625" style="90" customWidth="1"/>
    <col min="10480" max="10480" width="5.7109375" style="90"/>
    <col min="10481" max="10481" width="5.7109375" style="90" customWidth="1"/>
    <col min="10482" max="10482" width="112.5703125" style="90" customWidth="1"/>
    <col min="10483" max="10483" width="10.140625" style="90" bestFit="1" customWidth="1"/>
    <col min="10484" max="10484" width="18.85546875" style="90" customWidth="1"/>
    <col min="10485" max="10485" width="19" style="90" customWidth="1"/>
    <col min="10486" max="10486" width="19.5703125" style="90" customWidth="1"/>
    <col min="10487" max="10487" width="16.7109375" style="90" customWidth="1"/>
    <col min="10488" max="10735" width="9.140625" style="90" customWidth="1"/>
    <col min="10736" max="10736" width="5.7109375" style="90"/>
    <col min="10737" max="10737" width="5.7109375" style="90" customWidth="1"/>
    <col min="10738" max="10738" width="112.5703125" style="90" customWidth="1"/>
    <col min="10739" max="10739" width="10.140625" style="90" bestFit="1" customWidth="1"/>
    <col min="10740" max="10740" width="18.85546875" style="90" customWidth="1"/>
    <col min="10741" max="10741" width="19" style="90" customWidth="1"/>
    <col min="10742" max="10742" width="19.5703125" style="90" customWidth="1"/>
    <col min="10743" max="10743" width="16.7109375" style="90" customWidth="1"/>
    <col min="10744" max="10991" width="9.140625" style="90" customWidth="1"/>
    <col min="10992" max="10992" width="5.7109375" style="90"/>
    <col min="10993" max="10993" width="5.7109375" style="90" customWidth="1"/>
    <col min="10994" max="10994" width="112.5703125" style="90" customWidth="1"/>
    <col min="10995" max="10995" width="10.140625" style="90" bestFit="1" customWidth="1"/>
    <col min="10996" max="10996" width="18.85546875" style="90" customWidth="1"/>
    <col min="10997" max="10997" width="19" style="90" customWidth="1"/>
    <col min="10998" max="10998" width="19.5703125" style="90" customWidth="1"/>
    <col min="10999" max="10999" width="16.7109375" style="90" customWidth="1"/>
    <col min="11000" max="11247" width="9.140625" style="90" customWidth="1"/>
    <col min="11248" max="11248" width="5.7109375" style="90"/>
    <col min="11249" max="11249" width="5.7109375" style="90" customWidth="1"/>
    <col min="11250" max="11250" width="112.5703125" style="90" customWidth="1"/>
    <col min="11251" max="11251" width="10.140625" style="90" bestFit="1" customWidth="1"/>
    <col min="11252" max="11252" width="18.85546875" style="90" customWidth="1"/>
    <col min="11253" max="11253" width="19" style="90" customWidth="1"/>
    <col min="11254" max="11254" width="19.5703125" style="90" customWidth="1"/>
    <col min="11255" max="11255" width="16.7109375" style="90" customWidth="1"/>
    <col min="11256" max="11503" width="9.140625" style="90" customWidth="1"/>
    <col min="11504" max="11504" width="5.7109375" style="90"/>
    <col min="11505" max="11505" width="5.7109375" style="90" customWidth="1"/>
    <col min="11506" max="11506" width="112.5703125" style="90" customWidth="1"/>
    <col min="11507" max="11507" width="10.140625" style="90" bestFit="1" customWidth="1"/>
    <col min="11508" max="11508" width="18.85546875" style="90" customWidth="1"/>
    <col min="11509" max="11509" width="19" style="90" customWidth="1"/>
    <col min="11510" max="11510" width="19.5703125" style="90" customWidth="1"/>
    <col min="11511" max="11511" width="16.7109375" style="90" customWidth="1"/>
    <col min="11512" max="11759" width="9.140625" style="90" customWidth="1"/>
    <col min="11760" max="11760" width="5.7109375" style="90"/>
    <col min="11761" max="11761" width="5.7109375" style="90" customWidth="1"/>
    <col min="11762" max="11762" width="112.5703125" style="90" customWidth="1"/>
    <col min="11763" max="11763" width="10.140625" style="90" bestFit="1" customWidth="1"/>
    <col min="11764" max="11764" width="18.85546875" style="90" customWidth="1"/>
    <col min="11765" max="11765" width="19" style="90" customWidth="1"/>
    <col min="11766" max="11766" width="19.5703125" style="90" customWidth="1"/>
    <col min="11767" max="11767" width="16.7109375" style="90" customWidth="1"/>
    <col min="11768" max="12015" width="9.140625" style="90" customWidth="1"/>
    <col min="12016" max="12016" width="5.7109375" style="90"/>
    <col min="12017" max="12017" width="5.7109375" style="90" customWidth="1"/>
    <col min="12018" max="12018" width="112.5703125" style="90" customWidth="1"/>
    <col min="12019" max="12019" width="10.140625" style="90" bestFit="1" customWidth="1"/>
    <col min="12020" max="12020" width="18.85546875" style="90" customWidth="1"/>
    <col min="12021" max="12021" width="19" style="90" customWidth="1"/>
    <col min="12022" max="12022" width="19.5703125" style="90" customWidth="1"/>
    <col min="12023" max="12023" width="16.7109375" style="90" customWidth="1"/>
    <col min="12024" max="12271" width="9.140625" style="90" customWidth="1"/>
    <col min="12272" max="12272" width="5.7109375" style="90"/>
    <col min="12273" max="12273" width="5.7109375" style="90" customWidth="1"/>
    <col min="12274" max="12274" width="112.5703125" style="90" customWidth="1"/>
    <col min="12275" max="12275" width="10.140625" style="90" bestFit="1" customWidth="1"/>
    <col min="12276" max="12276" width="18.85546875" style="90" customWidth="1"/>
    <col min="12277" max="12277" width="19" style="90" customWidth="1"/>
    <col min="12278" max="12278" width="19.5703125" style="90" customWidth="1"/>
    <col min="12279" max="12279" width="16.7109375" style="90" customWidth="1"/>
    <col min="12280" max="12527" width="9.140625" style="90" customWidth="1"/>
    <col min="12528" max="12528" width="5.7109375" style="90"/>
    <col min="12529" max="12529" width="5.7109375" style="90" customWidth="1"/>
    <col min="12530" max="12530" width="112.5703125" style="90" customWidth="1"/>
    <col min="12531" max="12531" width="10.140625" style="90" bestFit="1" customWidth="1"/>
    <col min="12532" max="12532" width="18.85546875" style="90" customWidth="1"/>
    <col min="12533" max="12533" width="19" style="90" customWidth="1"/>
    <col min="12534" max="12534" width="19.5703125" style="90" customWidth="1"/>
    <col min="12535" max="12535" width="16.7109375" style="90" customWidth="1"/>
    <col min="12536" max="12783" width="9.140625" style="90" customWidth="1"/>
    <col min="12784" max="12784" width="5.7109375" style="90"/>
    <col min="12785" max="12785" width="5.7109375" style="90" customWidth="1"/>
    <col min="12786" max="12786" width="112.5703125" style="90" customWidth="1"/>
    <col min="12787" max="12787" width="10.140625" style="90" bestFit="1" customWidth="1"/>
    <col min="12788" max="12788" width="18.85546875" style="90" customWidth="1"/>
    <col min="12789" max="12789" width="19" style="90" customWidth="1"/>
    <col min="12790" max="12790" width="19.5703125" style="90" customWidth="1"/>
    <col min="12791" max="12791" width="16.7109375" style="90" customWidth="1"/>
    <col min="12792" max="13039" width="9.140625" style="90" customWidth="1"/>
    <col min="13040" max="13040" width="5.7109375" style="90"/>
    <col min="13041" max="13041" width="5.7109375" style="90" customWidth="1"/>
    <col min="13042" max="13042" width="112.5703125" style="90" customWidth="1"/>
    <col min="13043" max="13043" width="10.140625" style="90" bestFit="1" customWidth="1"/>
    <col min="13044" max="13044" width="18.85546875" style="90" customWidth="1"/>
    <col min="13045" max="13045" width="19" style="90" customWidth="1"/>
    <col min="13046" max="13046" width="19.5703125" style="90" customWidth="1"/>
    <col min="13047" max="13047" width="16.7109375" style="90" customWidth="1"/>
    <col min="13048" max="13295" width="9.140625" style="90" customWidth="1"/>
    <col min="13296" max="13296" width="5.7109375" style="90"/>
    <col min="13297" max="13297" width="5.7109375" style="90" customWidth="1"/>
    <col min="13298" max="13298" width="112.5703125" style="90" customWidth="1"/>
    <col min="13299" max="13299" width="10.140625" style="90" bestFit="1" customWidth="1"/>
    <col min="13300" max="13300" width="18.85546875" style="90" customWidth="1"/>
    <col min="13301" max="13301" width="19" style="90" customWidth="1"/>
    <col min="13302" max="13302" width="19.5703125" style="90" customWidth="1"/>
    <col min="13303" max="13303" width="16.7109375" style="90" customWidth="1"/>
    <col min="13304" max="13551" width="9.140625" style="90" customWidth="1"/>
    <col min="13552" max="13552" width="5.7109375" style="90"/>
    <col min="13553" max="13553" width="5.7109375" style="90" customWidth="1"/>
    <col min="13554" max="13554" width="112.5703125" style="90" customWidth="1"/>
    <col min="13555" max="13555" width="10.140625" style="90" bestFit="1" customWidth="1"/>
    <col min="13556" max="13556" width="18.85546875" style="90" customWidth="1"/>
    <col min="13557" max="13557" width="19" style="90" customWidth="1"/>
    <col min="13558" max="13558" width="19.5703125" style="90" customWidth="1"/>
    <col min="13559" max="13559" width="16.7109375" style="90" customWidth="1"/>
    <col min="13560" max="13807" width="9.140625" style="90" customWidth="1"/>
    <col min="13808" max="13808" width="5.7109375" style="90"/>
    <col min="13809" max="13809" width="5.7109375" style="90" customWidth="1"/>
    <col min="13810" max="13810" width="112.5703125" style="90" customWidth="1"/>
    <col min="13811" max="13811" width="10.140625" style="90" bestFit="1" customWidth="1"/>
    <col min="13812" max="13812" width="18.85546875" style="90" customWidth="1"/>
    <col min="13813" max="13813" width="19" style="90" customWidth="1"/>
    <col min="13814" max="13814" width="19.5703125" style="90" customWidth="1"/>
    <col min="13815" max="13815" width="16.7109375" style="90" customWidth="1"/>
    <col min="13816" max="14063" width="9.140625" style="90" customWidth="1"/>
    <col min="14064" max="14064" width="5.7109375" style="90"/>
    <col min="14065" max="14065" width="5.7109375" style="90" customWidth="1"/>
    <col min="14066" max="14066" width="112.5703125" style="90" customWidth="1"/>
    <col min="14067" max="14067" width="10.140625" style="90" bestFit="1" customWidth="1"/>
    <col min="14068" max="14068" width="18.85546875" style="90" customWidth="1"/>
    <col min="14069" max="14069" width="19" style="90" customWidth="1"/>
    <col min="14070" max="14070" width="19.5703125" style="90" customWidth="1"/>
    <col min="14071" max="14071" width="16.7109375" style="90" customWidth="1"/>
    <col min="14072" max="14319" width="9.140625" style="90" customWidth="1"/>
    <col min="14320" max="14320" width="5.7109375" style="90"/>
    <col min="14321" max="14321" width="5.7109375" style="90" customWidth="1"/>
    <col min="14322" max="14322" width="112.5703125" style="90" customWidth="1"/>
    <col min="14323" max="14323" width="10.140625" style="90" bestFit="1" customWidth="1"/>
    <col min="14324" max="14324" width="18.85546875" style="90" customWidth="1"/>
    <col min="14325" max="14325" width="19" style="90" customWidth="1"/>
    <col min="14326" max="14326" width="19.5703125" style="90" customWidth="1"/>
    <col min="14327" max="14327" width="16.7109375" style="90" customWidth="1"/>
    <col min="14328" max="14575" width="9.140625" style="90" customWidth="1"/>
    <col min="14576" max="14576" width="5.7109375" style="90"/>
    <col min="14577" max="14577" width="5.7109375" style="90" customWidth="1"/>
    <col min="14578" max="14578" width="112.5703125" style="90" customWidth="1"/>
    <col min="14579" max="14579" width="10.140625" style="90" bestFit="1" customWidth="1"/>
    <col min="14580" max="14580" width="18.85546875" style="90" customWidth="1"/>
    <col min="14581" max="14581" width="19" style="90" customWidth="1"/>
    <col min="14582" max="14582" width="19.5703125" style="90" customWidth="1"/>
    <col min="14583" max="14583" width="16.7109375" style="90" customWidth="1"/>
    <col min="14584" max="14831" width="9.140625" style="90" customWidth="1"/>
    <col min="14832" max="14832" width="5.7109375" style="90"/>
    <col min="14833" max="14833" width="5.7109375" style="90" customWidth="1"/>
    <col min="14834" max="14834" width="112.5703125" style="90" customWidth="1"/>
    <col min="14835" max="14835" width="10.140625" style="90" bestFit="1" customWidth="1"/>
    <col min="14836" max="14836" width="18.85546875" style="90" customWidth="1"/>
    <col min="14837" max="14837" width="19" style="90" customWidth="1"/>
    <col min="14838" max="14838" width="19.5703125" style="90" customWidth="1"/>
    <col min="14839" max="14839" width="16.7109375" style="90" customWidth="1"/>
    <col min="14840" max="15087" width="9.140625" style="90" customWidth="1"/>
    <col min="15088" max="15088" width="5.7109375" style="90"/>
    <col min="15089" max="15089" width="5.7109375" style="90" customWidth="1"/>
    <col min="15090" max="15090" width="112.5703125" style="90" customWidth="1"/>
    <col min="15091" max="15091" width="10.140625" style="90" bestFit="1" customWidth="1"/>
    <col min="15092" max="15092" width="18.85546875" style="90" customWidth="1"/>
    <col min="15093" max="15093" width="19" style="90" customWidth="1"/>
    <col min="15094" max="15094" width="19.5703125" style="90" customWidth="1"/>
    <col min="15095" max="15095" width="16.7109375" style="90" customWidth="1"/>
    <col min="15096" max="15343" width="9.140625" style="90" customWidth="1"/>
    <col min="15344" max="15344" width="5.7109375" style="90"/>
    <col min="15345" max="15345" width="5.7109375" style="90" customWidth="1"/>
    <col min="15346" max="15346" width="112.5703125" style="90" customWidth="1"/>
    <col min="15347" max="15347" width="10.140625" style="90" bestFit="1" customWidth="1"/>
    <col min="15348" max="15348" width="18.85546875" style="90" customWidth="1"/>
    <col min="15349" max="15349" width="19" style="90" customWidth="1"/>
    <col min="15350" max="15350" width="19.5703125" style="90" customWidth="1"/>
    <col min="15351" max="15351" width="16.7109375" style="90" customWidth="1"/>
    <col min="15352" max="15599" width="9.140625" style="90" customWidth="1"/>
    <col min="15600" max="15600" width="5.7109375" style="90"/>
    <col min="15601" max="15601" width="5.7109375" style="90" customWidth="1"/>
    <col min="15602" max="15602" width="112.5703125" style="90" customWidth="1"/>
    <col min="15603" max="15603" width="10.140625" style="90" bestFit="1" customWidth="1"/>
    <col min="15604" max="15604" width="18.85546875" style="90" customWidth="1"/>
    <col min="15605" max="15605" width="19" style="90" customWidth="1"/>
    <col min="15606" max="15606" width="19.5703125" style="90" customWidth="1"/>
    <col min="15607" max="15607" width="16.7109375" style="90" customWidth="1"/>
    <col min="15608" max="15855" width="9.140625" style="90" customWidth="1"/>
    <col min="15856" max="15856" width="5.7109375" style="90"/>
    <col min="15857" max="15857" width="5.7109375" style="90" customWidth="1"/>
    <col min="15858" max="15858" width="112.5703125" style="90" customWidth="1"/>
    <col min="15859" max="15859" width="10.140625" style="90" bestFit="1" customWidth="1"/>
    <col min="15860" max="15860" width="18.85546875" style="90" customWidth="1"/>
    <col min="15861" max="15861" width="19" style="90" customWidth="1"/>
    <col min="15862" max="15862" width="19.5703125" style="90" customWidth="1"/>
    <col min="15863" max="15863" width="16.7109375" style="90" customWidth="1"/>
    <col min="15864" max="16111" width="9.140625" style="90" customWidth="1"/>
    <col min="16112" max="16112" width="5.7109375" style="90"/>
    <col min="16113" max="16113" width="5.7109375" style="90" customWidth="1"/>
    <col min="16114" max="16114" width="112.5703125" style="90" customWidth="1"/>
    <col min="16115" max="16115" width="10.140625" style="90" bestFit="1" customWidth="1"/>
    <col min="16116" max="16116" width="18.85546875" style="90" customWidth="1"/>
    <col min="16117" max="16117" width="19" style="90" customWidth="1"/>
    <col min="16118" max="16118" width="19.5703125" style="90" customWidth="1"/>
    <col min="16119" max="16119" width="16.7109375" style="90" customWidth="1"/>
    <col min="16120" max="16367" width="9.140625" style="90" customWidth="1"/>
    <col min="16368" max="16384" width="5.7109375" style="90"/>
  </cols>
  <sheetData>
    <row r="1" spans="1:5" ht="27" customHeight="1" x14ac:dyDescent="0.2">
      <c r="A1" s="1142" t="s">
        <v>388</v>
      </c>
      <c r="B1" s="1142"/>
      <c r="C1" s="1142"/>
      <c r="D1" s="1142"/>
      <c r="E1" s="1142"/>
    </row>
    <row r="2" spans="1:5" ht="16.5" thickBot="1" x14ac:dyDescent="0.3">
      <c r="D2" s="1143" t="s">
        <v>120</v>
      </c>
      <c r="E2" s="1143"/>
    </row>
    <row r="3" spans="1:5" ht="69" customHeight="1" thickBot="1" x14ac:dyDescent="0.25">
      <c r="A3" s="1144" t="s">
        <v>61</v>
      </c>
      <c r="B3" s="1146" t="s">
        <v>58</v>
      </c>
      <c r="C3" s="1147"/>
      <c r="D3" s="1148"/>
      <c r="E3" s="471" t="s">
        <v>335</v>
      </c>
    </row>
    <row r="4" spans="1:5" ht="19.5" customHeight="1" thickBot="1" x14ac:dyDescent="0.25">
      <c r="A4" s="1145"/>
      <c r="B4" s="472" t="s">
        <v>36</v>
      </c>
      <c r="C4" s="473" t="s">
        <v>523</v>
      </c>
      <c r="D4" s="474" t="s">
        <v>524</v>
      </c>
      <c r="E4" s="473" t="s">
        <v>524</v>
      </c>
    </row>
    <row r="5" spans="1:5" ht="41.25" customHeight="1" x14ac:dyDescent="0.2">
      <c r="A5" s="475" t="s">
        <v>360</v>
      </c>
      <c r="B5" s="476" t="s">
        <v>121</v>
      </c>
      <c r="C5" s="477">
        <f>C6+C7+C8+C9</f>
        <v>157</v>
      </c>
      <c r="D5" s="477">
        <f>D6+D7+D8+D9</f>
        <v>153</v>
      </c>
      <c r="E5" s="478">
        <f>SUM(E11,E45,E64,E91,E104,E118,E120)</f>
        <v>104</v>
      </c>
    </row>
    <row r="6" spans="1:5" ht="23.25" customHeight="1" x14ac:dyDescent="0.2">
      <c r="A6" s="479" t="s">
        <v>361</v>
      </c>
      <c r="B6" s="480" t="s">
        <v>121</v>
      </c>
      <c r="C6" s="481">
        <f>C37+C35+C39</f>
        <v>3</v>
      </c>
      <c r="D6" s="481">
        <f>D37+D35+D39</f>
        <v>3</v>
      </c>
      <c r="E6" s="482"/>
    </row>
    <row r="7" spans="1:5" ht="24.95" customHeight="1" x14ac:dyDescent="0.2">
      <c r="A7" s="483" t="s">
        <v>362</v>
      </c>
      <c r="B7" s="484" t="s">
        <v>121</v>
      </c>
      <c r="C7" s="485">
        <f>C25+C27+C31+C32+C33+C34+C45+C73</f>
        <v>20</v>
      </c>
      <c r="D7" s="485">
        <f>D25+D27+D31+D32+D33+D34+D45+D73</f>
        <v>18</v>
      </c>
      <c r="E7" s="482"/>
    </row>
    <row r="8" spans="1:5" ht="24.95" customHeight="1" x14ac:dyDescent="0.2">
      <c r="A8" s="486" t="s">
        <v>363</v>
      </c>
      <c r="B8" s="487" t="s">
        <v>121</v>
      </c>
      <c r="C8" s="488">
        <f>C12+C15+C23+C41+C68+C75+C80+C84+C105+C108+C111+C118+C120+C92+C99+C65+C88+C101+C122+C123+C124+C125+C126+C127+C128</f>
        <v>130</v>
      </c>
      <c r="D8" s="488">
        <f>D12+D15+D23+D41+D68+D75+D80+D84+D105+D108+D111+D118+D120+D92+D99+D65+D88+D101+D122+D123+D124+D125+D126+D127+D128</f>
        <v>128</v>
      </c>
      <c r="E8" s="482"/>
    </row>
    <row r="9" spans="1:5" ht="22.5" customHeight="1" thickBot="1" x14ac:dyDescent="0.25">
      <c r="A9" s="489" t="s">
        <v>364</v>
      </c>
      <c r="B9" s="490" t="s">
        <v>121</v>
      </c>
      <c r="C9" s="491">
        <f>C38+C40+C72+C83</f>
        <v>4</v>
      </c>
      <c r="D9" s="491">
        <f>D38+D40+D72+D83</f>
        <v>4</v>
      </c>
      <c r="E9" s="492"/>
    </row>
    <row r="10" spans="1:5" ht="20.100000000000001" customHeight="1" thickBot="1" x14ac:dyDescent="0.25">
      <c r="A10" s="1139" t="s">
        <v>51</v>
      </c>
      <c r="B10" s="1140"/>
      <c r="C10" s="1140"/>
      <c r="D10" s="1140"/>
      <c r="E10" s="1141"/>
    </row>
    <row r="11" spans="1:5" ht="19.5" customHeight="1" x14ac:dyDescent="0.25">
      <c r="A11" s="493" t="s">
        <v>235</v>
      </c>
      <c r="B11" s="494"/>
      <c r="C11" s="495">
        <f>C12+C15+C23+C26+C28+C30+C36+C41</f>
        <v>99</v>
      </c>
      <c r="D11" s="495">
        <f>D12+D15+D23+D26+D28+D30+D36+D41</f>
        <v>97</v>
      </c>
      <c r="E11" s="496">
        <f>E12+E15+E23+E26+E28+E30+E36+E41</f>
        <v>42</v>
      </c>
    </row>
    <row r="12" spans="1:5" ht="19.5" customHeight="1" x14ac:dyDescent="0.25">
      <c r="A12" s="497" t="s">
        <v>541</v>
      </c>
      <c r="B12" s="498" t="s">
        <v>121</v>
      </c>
      <c r="C12" s="498">
        <v>43</v>
      </c>
      <c r="D12" s="498">
        <v>41</v>
      </c>
      <c r="E12" s="499">
        <v>16</v>
      </c>
    </row>
    <row r="13" spans="1:5" ht="19.5" customHeight="1" x14ac:dyDescent="0.25">
      <c r="A13" s="500" t="s">
        <v>236</v>
      </c>
      <c r="B13" s="501" t="s">
        <v>27</v>
      </c>
      <c r="C13" s="502">
        <v>11767</v>
      </c>
      <c r="D13" s="502">
        <v>12205</v>
      </c>
      <c r="E13" s="503">
        <v>2227</v>
      </c>
    </row>
    <row r="14" spans="1:5" ht="19.5" customHeight="1" x14ac:dyDescent="0.25">
      <c r="A14" s="500" t="s">
        <v>237</v>
      </c>
      <c r="B14" s="501" t="s">
        <v>27</v>
      </c>
      <c r="C14" s="501" t="s">
        <v>542</v>
      </c>
      <c r="D14" s="501" t="s">
        <v>543</v>
      </c>
      <c r="E14" s="504"/>
    </row>
    <row r="15" spans="1:5" ht="19.5" customHeight="1" x14ac:dyDescent="0.25">
      <c r="A15" s="497" t="s">
        <v>238</v>
      </c>
      <c r="B15" s="498" t="s">
        <v>121</v>
      </c>
      <c r="C15" s="498">
        <f>C16+C17+C18+C19+C21</f>
        <v>37</v>
      </c>
      <c r="D15" s="498">
        <f>D16+D17+D18+D19+D21</f>
        <v>37</v>
      </c>
      <c r="E15" s="499">
        <v>25</v>
      </c>
    </row>
    <row r="16" spans="1:5" ht="15.75" customHeight="1" x14ac:dyDescent="0.25">
      <c r="A16" s="500" t="s">
        <v>328</v>
      </c>
      <c r="B16" s="501" t="s">
        <v>121</v>
      </c>
      <c r="C16" s="505">
        <v>29</v>
      </c>
      <c r="D16" s="505">
        <v>29</v>
      </c>
      <c r="E16" s="504"/>
    </row>
    <row r="17" spans="1:5" ht="16.5" x14ac:dyDescent="0.25">
      <c r="A17" s="500" t="s">
        <v>329</v>
      </c>
      <c r="B17" s="501" t="s">
        <v>121</v>
      </c>
      <c r="C17" s="505">
        <v>1</v>
      </c>
      <c r="D17" s="505">
        <v>1</v>
      </c>
      <c r="E17" s="504"/>
    </row>
    <row r="18" spans="1:5" ht="16.5" x14ac:dyDescent="0.25">
      <c r="A18" s="500" t="s">
        <v>239</v>
      </c>
      <c r="B18" s="501" t="s">
        <v>121</v>
      </c>
      <c r="C18" s="505">
        <v>6</v>
      </c>
      <c r="D18" s="505">
        <v>6</v>
      </c>
      <c r="E18" s="504"/>
    </row>
    <row r="19" spans="1:5" ht="16.5" x14ac:dyDescent="0.25">
      <c r="A19" s="500" t="s">
        <v>240</v>
      </c>
      <c r="B19" s="501" t="s">
        <v>121</v>
      </c>
      <c r="C19" s="505">
        <v>1</v>
      </c>
      <c r="D19" s="505">
        <v>1</v>
      </c>
      <c r="E19" s="504"/>
    </row>
    <row r="20" spans="1:5" ht="16.5" hidden="1" customHeight="1" x14ac:dyDescent="0.25">
      <c r="A20" s="500" t="s">
        <v>122</v>
      </c>
      <c r="B20" s="501" t="s">
        <v>121</v>
      </c>
      <c r="C20" s="505">
        <v>1</v>
      </c>
      <c r="D20" s="505">
        <v>1</v>
      </c>
      <c r="E20" s="504"/>
    </row>
    <row r="21" spans="1:5" ht="16.5" x14ac:dyDescent="0.25">
      <c r="A21" s="500" t="s">
        <v>400</v>
      </c>
      <c r="B21" s="501" t="s">
        <v>121</v>
      </c>
      <c r="C21" s="501">
        <v>0</v>
      </c>
      <c r="D21" s="501">
        <v>0</v>
      </c>
      <c r="E21" s="504"/>
    </row>
    <row r="22" spans="1:5" ht="16.5" x14ac:dyDescent="0.25">
      <c r="A22" s="500" t="s">
        <v>241</v>
      </c>
      <c r="B22" s="501" t="s">
        <v>27</v>
      </c>
      <c r="C22" s="506">
        <v>23299</v>
      </c>
      <c r="D22" s="506">
        <v>23793</v>
      </c>
      <c r="E22" s="503">
        <v>4876</v>
      </c>
    </row>
    <row r="23" spans="1:5" ht="19.5" customHeight="1" x14ac:dyDescent="0.25">
      <c r="A23" s="497" t="s">
        <v>242</v>
      </c>
      <c r="B23" s="498" t="s">
        <v>121</v>
      </c>
      <c r="C23" s="498">
        <v>6</v>
      </c>
      <c r="D23" s="498">
        <v>6</v>
      </c>
      <c r="E23" s="504"/>
    </row>
    <row r="24" spans="1:5" ht="16.5" x14ac:dyDescent="0.25">
      <c r="A24" s="500" t="s">
        <v>241</v>
      </c>
      <c r="B24" s="501" t="s">
        <v>27</v>
      </c>
      <c r="C24" s="506">
        <v>8997</v>
      </c>
      <c r="D24" s="506">
        <v>8972</v>
      </c>
      <c r="E24" s="504"/>
    </row>
    <row r="25" spans="1:5" ht="19.5" customHeight="1" x14ac:dyDescent="0.25">
      <c r="A25" s="507" t="s">
        <v>365</v>
      </c>
      <c r="B25" s="508" t="s">
        <v>121</v>
      </c>
      <c r="C25" s="508">
        <v>1</v>
      </c>
      <c r="D25" s="508">
        <v>1</v>
      </c>
      <c r="E25" s="504"/>
    </row>
    <row r="26" spans="1:5" ht="16.5" x14ac:dyDescent="0.25">
      <c r="A26" s="509" t="s">
        <v>330</v>
      </c>
      <c r="B26" s="510" t="s">
        <v>121</v>
      </c>
      <c r="C26" s="511" t="s">
        <v>123</v>
      </c>
      <c r="D26" s="511" t="s">
        <v>123</v>
      </c>
      <c r="E26" s="504"/>
    </row>
    <row r="27" spans="1:5" ht="19.5" customHeight="1" x14ac:dyDescent="0.25">
      <c r="A27" s="507" t="s">
        <v>366</v>
      </c>
      <c r="B27" s="508" t="s">
        <v>121</v>
      </c>
      <c r="C27" s="508">
        <v>1</v>
      </c>
      <c r="D27" s="508">
        <v>1</v>
      </c>
      <c r="E27" s="504"/>
    </row>
    <row r="28" spans="1:5" ht="18" customHeight="1" x14ac:dyDescent="0.25">
      <c r="A28" s="509" t="s">
        <v>244</v>
      </c>
      <c r="B28" s="512" t="s">
        <v>121</v>
      </c>
      <c r="C28" s="512">
        <v>1</v>
      </c>
      <c r="D28" s="512">
        <v>1</v>
      </c>
      <c r="E28" s="513"/>
    </row>
    <row r="29" spans="1:5" s="91" customFormat="1" ht="18" customHeight="1" x14ac:dyDescent="0.25">
      <c r="A29" s="509" t="s">
        <v>243</v>
      </c>
      <c r="B29" s="512" t="s">
        <v>27</v>
      </c>
      <c r="C29" s="512">
        <v>52</v>
      </c>
      <c r="D29" s="512">
        <v>51</v>
      </c>
      <c r="E29" s="513"/>
    </row>
    <row r="30" spans="1:5" s="92" customFormat="1" ht="19.5" customHeight="1" x14ac:dyDescent="0.25">
      <c r="A30" s="514" t="s">
        <v>367</v>
      </c>
      <c r="B30" s="515" t="s">
        <v>121</v>
      </c>
      <c r="C30" s="516">
        <v>5</v>
      </c>
      <c r="D30" s="517">
        <f>D31+D32+D33+D34+D35</f>
        <v>5</v>
      </c>
      <c r="E30" s="518">
        <v>1</v>
      </c>
    </row>
    <row r="31" spans="1:5" s="92" customFormat="1" ht="18" customHeight="1" x14ac:dyDescent="0.25">
      <c r="A31" s="509" t="s">
        <v>316</v>
      </c>
      <c r="B31" s="510" t="s">
        <v>121</v>
      </c>
      <c r="C31" s="510">
        <v>1</v>
      </c>
      <c r="D31" s="510">
        <v>1</v>
      </c>
      <c r="E31" s="513"/>
    </row>
    <row r="32" spans="1:5" s="92" customFormat="1" ht="18" customHeight="1" x14ac:dyDescent="0.25">
      <c r="A32" s="509" t="s">
        <v>317</v>
      </c>
      <c r="B32" s="510" t="s">
        <v>121</v>
      </c>
      <c r="C32" s="511">
        <v>1</v>
      </c>
      <c r="D32" s="511">
        <v>1</v>
      </c>
      <c r="E32" s="513"/>
    </row>
    <row r="33" spans="1:5" s="92" customFormat="1" ht="18" customHeight="1" x14ac:dyDescent="0.25">
      <c r="A33" s="509" t="s">
        <v>318</v>
      </c>
      <c r="B33" s="510" t="s">
        <v>121</v>
      </c>
      <c r="C33" s="511">
        <v>1</v>
      </c>
      <c r="D33" s="511">
        <v>1</v>
      </c>
      <c r="E33" s="513"/>
    </row>
    <row r="34" spans="1:5" s="92" customFormat="1" ht="18" customHeight="1" x14ac:dyDescent="0.25">
      <c r="A34" s="509" t="s">
        <v>319</v>
      </c>
      <c r="B34" s="510" t="s">
        <v>121</v>
      </c>
      <c r="C34" s="510">
        <v>1</v>
      </c>
      <c r="D34" s="510">
        <v>1</v>
      </c>
      <c r="E34" s="513"/>
    </row>
    <row r="35" spans="1:5" s="92" customFormat="1" ht="18" customHeight="1" x14ac:dyDescent="0.25">
      <c r="A35" s="519" t="s">
        <v>368</v>
      </c>
      <c r="B35" s="520" t="s">
        <v>121</v>
      </c>
      <c r="C35" s="520">
        <v>1</v>
      </c>
      <c r="D35" s="520">
        <v>1</v>
      </c>
      <c r="E35" s="513"/>
    </row>
    <row r="36" spans="1:5" s="92" customFormat="1" ht="19.5" customHeight="1" x14ac:dyDescent="0.25">
      <c r="A36" s="521" t="s">
        <v>245</v>
      </c>
      <c r="B36" s="518" t="s">
        <v>121</v>
      </c>
      <c r="C36" s="518">
        <v>4</v>
      </c>
      <c r="D36" s="518">
        <v>4</v>
      </c>
      <c r="E36" s="522"/>
    </row>
    <row r="37" spans="1:5" s="92" customFormat="1" ht="18" customHeight="1" x14ac:dyDescent="0.25">
      <c r="A37" s="519" t="s">
        <v>320</v>
      </c>
      <c r="B37" s="520" t="s">
        <v>121</v>
      </c>
      <c r="C37" s="523">
        <v>1</v>
      </c>
      <c r="D37" s="523">
        <v>1</v>
      </c>
      <c r="E37" s="513"/>
    </row>
    <row r="38" spans="1:5" s="92" customFormat="1" ht="18" customHeight="1" x14ac:dyDescent="0.25">
      <c r="A38" s="524" t="s">
        <v>369</v>
      </c>
      <c r="B38" s="525" t="s">
        <v>121</v>
      </c>
      <c r="C38" s="526">
        <v>1</v>
      </c>
      <c r="D38" s="526">
        <v>1</v>
      </c>
      <c r="E38" s="513"/>
    </row>
    <row r="39" spans="1:5" s="92" customFormat="1" ht="18" customHeight="1" x14ac:dyDescent="0.25">
      <c r="A39" s="519" t="s">
        <v>321</v>
      </c>
      <c r="B39" s="520" t="s">
        <v>121</v>
      </c>
      <c r="C39" s="527">
        <v>1</v>
      </c>
      <c r="D39" s="527">
        <v>1</v>
      </c>
      <c r="E39" s="513"/>
    </row>
    <row r="40" spans="1:5" s="92" customFormat="1" ht="36" x14ac:dyDescent="0.25">
      <c r="A40" s="528" t="s">
        <v>544</v>
      </c>
      <c r="B40" s="525"/>
      <c r="C40" s="526">
        <v>1</v>
      </c>
      <c r="D40" s="526">
        <v>1</v>
      </c>
      <c r="E40" s="513"/>
    </row>
    <row r="41" spans="1:5" s="92" customFormat="1" ht="19.5" customHeight="1" x14ac:dyDescent="0.25">
      <c r="A41" s="497" t="s">
        <v>288</v>
      </c>
      <c r="B41" s="498" t="s">
        <v>121</v>
      </c>
      <c r="C41" s="498">
        <f>C42+C43</f>
        <v>2</v>
      </c>
      <c r="D41" s="498">
        <f>D42+D43</f>
        <v>2</v>
      </c>
      <c r="E41" s="513"/>
    </row>
    <row r="42" spans="1:5" ht="18" customHeight="1" x14ac:dyDescent="0.25">
      <c r="A42" s="500" t="s">
        <v>303</v>
      </c>
      <c r="B42" s="501" t="s">
        <v>121</v>
      </c>
      <c r="C42" s="501">
        <v>1</v>
      </c>
      <c r="D42" s="501">
        <v>1</v>
      </c>
      <c r="E42" s="513"/>
    </row>
    <row r="43" spans="1:5" ht="21" customHeight="1" thickBot="1" x14ac:dyDescent="0.3">
      <c r="A43" s="529" t="s">
        <v>370</v>
      </c>
      <c r="B43" s="501" t="s">
        <v>121</v>
      </c>
      <c r="C43" s="506">
        <v>1</v>
      </c>
      <c r="D43" s="506">
        <v>1</v>
      </c>
      <c r="E43" s="513"/>
    </row>
    <row r="44" spans="1:5" ht="20.100000000000001" customHeight="1" thickBot="1" x14ac:dyDescent="0.25">
      <c r="A44" s="1139" t="s">
        <v>52</v>
      </c>
      <c r="B44" s="1140"/>
      <c r="C44" s="1140"/>
      <c r="D44" s="1140"/>
      <c r="E44" s="1141"/>
    </row>
    <row r="45" spans="1:5" ht="16.5" customHeight="1" x14ac:dyDescent="0.25">
      <c r="A45" s="530" t="s">
        <v>371</v>
      </c>
      <c r="B45" s="531" t="s">
        <v>121</v>
      </c>
      <c r="C45" s="532">
        <f>C46+C49+C53+C57</f>
        <v>13</v>
      </c>
      <c r="D45" s="532">
        <f>D46+D49+D53+D57</f>
        <v>11</v>
      </c>
      <c r="E45" s="494">
        <f>E46+E49+E53+E57</f>
        <v>2</v>
      </c>
    </row>
    <row r="46" spans="1:5" ht="16.5" x14ac:dyDescent="0.25">
      <c r="A46" s="507" t="s">
        <v>246</v>
      </c>
      <c r="B46" s="533" t="s">
        <v>121</v>
      </c>
      <c r="C46" s="508">
        <f>C47+C48</f>
        <v>2</v>
      </c>
      <c r="D46" s="508">
        <f>D47+D48</f>
        <v>1</v>
      </c>
      <c r="E46" s="522">
        <v>2</v>
      </c>
    </row>
    <row r="47" spans="1:5" ht="16.5" x14ac:dyDescent="0.25">
      <c r="A47" s="534" t="s">
        <v>247</v>
      </c>
      <c r="B47" s="535" t="s">
        <v>121</v>
      </c>
      <c r="C47" s="510">
        <v>1</v>
      </c>
      <c r="D47" s="510">
        <v>1</v>
      </c>
      <c r="E47" s="520"/>
    </row>
    <row r="48" spans="1:5" ht="19.5" x14ac:dyDescent="0.25">
      <c r="A48" s="534" t="s">
        <v>545</v>
      </c>
      <c r="B48" s="535" t="s">
        <v>121</v>
      </c>
      <c r="C48" s="536" t="s">
        <v>123</v>
      </c>
      <c r="D48" s="536" t="s">
        <v>401</v>
      </c>
      <c r="E48" s="537"/>
    </row>
    <row r="49" spans="1:5" ht="16.5" x14ac:dyDescent="0.25">
      <c r="A49" s="507" t="s">
        <v>248</v>
      </c>
      <c r="B49" s="533" t="s">
        <v>121</v>
      </c>
      <c r="C49" s="508">
        <f>C50+C51+C52</f>
        <v>3</v>
      </c>
      <c r="D49" s="508">
        <f>D50+D51+D52</f>
        <v>2</v>
      </c>
      <c r="E49" s="538"/>
    </row>
    <row r="50" spans="1:5" ht="19.5" x14ac:dyDescent="0.25">
      <c r="A50" s="534" t="s">
        <v>546</v>
      </c>
      <c r="B50" s="535" t="s">
        <v>121</v>
      </c>
      <c r="C50" s="510">
        <v>1</v>
      </c>
      <c r="D50" s="510">
        <v>0</v>
      </c>
      <c r="E50" s="520"/>
    </row>
    <row r="51" spans="1:5" ht="16.5" x14ac:dyDescent="0.25">
      <c r="A51" s="534" t="s">
        <v>249</v>
      </c>
      <c r="B51" s="535" t="s">
        <v>121</v>
      </c>
      <c r="C51" s="510">
        <v>1</v>
      </c>
      <c r="D51" s="510">
        <v>1</v>
      </c>
      <c r="E51" s="513"/>
    </row>
    <row r="52" spans="1:5" ht="33" x14ac:dyDescent="0.2">
      <c r="A52" s="539" t="s">
        <v>250</v>
      </c>
      <c r="B52" s="535" t="s">
        <v>121</v>
      </c>
      <c r="C52" s="535">
        <v>1</v>
      </c>
      <c r="D52" s="535" t="s">
        <v>222</v>
      </c>
      <c r="E52" s="540"/>
    </row>
    <row r="53" spans="1:5" ht="16.5" x14ac:dyDescent="0.25">
      <c r="A53" s="507" t="s">
        <v>251</v>
      </c>
      <c r="B53" s="533" t="s">
        <v>121</v>
      </c>
      <c r="C53" s="508">
        <f>C54+C55+C56</f>
        <v>3</v>
      </c>
      <c r="D53" s="508">
        <f>D54+D55+D56</f>
        <v>3</v>
      </c>
      <c r="E53" s="522"/>
    </row>
    <row r="54" spans="1:5" ht="16.5" x14ac:dyDescent="0.25">
      <c r="A54" s="534" t="s">
        <v>252</v>
      </c>
      <c r="B54" s="535" t="s">
        <v>121</v>
      </c>
      <c r="C54" s="510">
        <v>1</v>
      </c>
      <c r="D54" s="510">
        <v>1</v>
      </c>
      <c r="E54" s="513"/>
    </row>
    <row r="55" spans="1:5" ht="16.5" x14ac:dyDescent="0.25">
      <c r="A55" s="534" t="s">
        <v>253</v>
      </c>
      <c r="B55" s="535" t="s">
        <v>121</v>
      </c>
      <c r="C55" s="510">
        <v>1</v>
      </c>
      <c r="D55" s="510">
        <v>1</v>
      </c>
      <c r="E55" s="513"/>
    </row>
    <row r="56" spans="1:5" ht="16.5" x14ac:dyDescent="0.25">
      <c r="A56" s="534" t="s">
        <v>254</v>
      </c>
      <c r="B56" s="535" t="s">
        <v>121</v>
      </c>
      <c r="C56" s="510">
        <v>1</v>
      </c>
      <c r="D56" s="510">
        <v>1</v>
      </c>
      <c r="E56" s="513"/>
    </row>
    <row r="57" spans="1:5" ht="16.5" x14ac:dyDescent="0.25">
      <c r="A57" s="507" t="s">
        <v>255</v>
      </c>
      <c r="B57" s="533" t="s">
        <v>121</v>
      </c>
      <c r="C57" s="508">
        <f>C58+C59+C60+C61+C62</f>
        <v>5</v>
      </c>
      <c r="D57" s="508">
        <f>D58+D59+D60+D61+D62</f>
        <v>5</v>
      </c>
      <c r="E57" s="522"/>
    </row>
    <row r="58" spans="1:5" ht="16.5" x14ac:dyDescent="0.25">
      <c r="A58" s="534" t="s">
        <v>256</v>
      </c>
      <c r="B58" s="535" t="s">
        <v>121</v>
      </c>
      <c r="C58" s="510">
        <v>1</v>
      </c>
      <c r="D58" s="510">
        <v>1</v>
      </c>
      <c r="E58" s="513"/>
    </row>
    <row r="59" spans="1:5" ht="16.5" x14ac:dyDescent="0.25">
      <c r="A59" s="534" t="s">
        <v>257</v>
      </c>
      <c r="B59" s="535" t="s">
        <v>121</v>
      </c>
      <c r="C59" s="510">
        <v>1</v>
      </c>
      <c r="D59" s="510">
        <v>1</v>
      </c>
      <c r="E59" s="513"/>
    </row>
    <row r="60" spans="1:5" ht="16.5" x14ac:dyDescent="0.25">
      <c r="A60" s="534" t="s">
        <v>258</v>
      </c>
      <c r="B60" s="535" t="s">
        <v>121</v>
      </c>
      <c r="C60" s="510">
        <v>1</v>
      </c>
      <c r="D60" s="510">
        <v>1</v>
      </c>
      <c r="E60" s="513"/>
    </row>
    <row r="61" spans="1:5" ht="16.5" x14ac:dyDescent="0.25">
      <c r="A61" s="534" t="s">
        <v>259</v>
      </c>
      <c r="B61" s="535" t="s">
        <v>121</v>
      </c>
      <c r="C61" s="510">
        <v>1</v>
      </c>
      <c r="D61" s="510">
        <v>1</v>
      </c>
      <c r="E61" s="513"/>
    </row>
    <row r="62" spans="1:5" ht="17.25" thickBot="1" x14ac:dyDescent="0.3">
      <c r="A62" s="534" t="s">
        <v>304</v>
      </c>
      <c r="B62" s="535" t="s">
        <v>121</v>
      </c>
      <c r="C62" s="541">
        <v>1</v>
      </c>
      <c r="D62" s="541">
        <v>1</v>
      </c>
      <c r="E62" s="542"/>
    </row>
    <row r="63" spans="1:5" ht="20.100000000000001" customHeight="1" thickBot="1" x14ac:dyDescent="0.25">
      <c r="A63" s="1139" t="s">
        <v>124</v>
      </c>
      <c r="B63" s="1140"/>
      <c r="C63" s="1140"/>
      <c r="D63" s="1140"/>
      <c r="E63" s="1141"/>
    </row>
    <row r="64" spans="1:5" s="92" customFormat="1" ht="17.25" customHeight="1" x14ac:dyDescent="0.25">
      <c r="A64" s="543" t="s">
        <v>260</v>
      </c>
      <c r="B64" s="544" t="s">
        <v>121</v>
      </c>
      <c r="C64" s="545">
        <f>SUM(C65,C67,C73,C75,C79,C84)+C88</f>
        <v>17</v>
      </c>
      <c r="D64" s="545">
        <f>SUM(D65,D67,D73,D75,D79,D84)+D88</f>
        <v>17</v>
      </c>
      <c r="E64" s="546">
        <v>56</v>
      </c>
    </row>
    <row r="65" spans="1:5" s="93" customFormat="1" ht="16.5" x14ac:dyDescent="0.25">
      <c r="A65" s="497" t="s">
        <v>331</v>
      </c>
      <c r="B65" s="547" t="s">
        <v>121</v>
      </c>
      <c r="C65" s="498">
        <v>6</v>
      </c>
      <c r="D65" s="498">
        <v>6</v>
      </c>
      <c r="E65" s="499">
        <v>4</v>
      </c>
    </row>
    <row r="66" spans="1:5" s="92" customFormat="1" ht="16.5" x14ac:dyDescent="0.25">
      <c r="A66" s="548" t="s">
        <v>261</v>
      </c>
      <c r="B66" s="549" t="s">
        <v>27</v>
      </c>
      <c r="C66" s="550">
        <v>2343</v>
      </c>
      <c r="D66" s="550">
        <v>2355</v>
      </c>
      <c r="E66" s="546">
        <v>993</v>
      </c>
    </row>
    <row r="67" spans="1:5" s="93" customFormat="1" ht="23.25" customHeight="1" x14ac:dyDescent="0.25">
      <c r="A67" s="551" t="s">
        <v>262</v>
      </c>
      <c r="B67" s="552" t="s">
        <v>121</v>
      </c>
      <c r="C67" s="522">
        <v>5</v>
      </c>
      <c r="D67" s="522">
        <v>5</v>
      </c>
      <c r="E67" s="499">
        <v>1</v>
      </c>
    </row>
    <row r="68" spans="1:5" s="92" customFormat="1" ht="19.5" customHeight="1" x14ac:dyDescent="0.25">
      <c r="A68" s="529" t="s">
        <v>352</v>
      </c>
      <c r="B68" s="553" t="s">
        <v>121</v>
      </c>
      <c r="C68" s="501">
        <v>4</v>
      </c>
      <c r="D68" s="501">
        <v>4</v>
      </c>
      <c r="E68" s="546"/>
    </row>
    <row r="69" spans="1:5" s="92" customFormat="1" ht="18.75" customHeight="1" x14ac:dyDescent="0.25">
      <c r="A69" s="548" t="s">
        <v>263</v>
      </c>
      <c r="B69" s="554" t="s">
        <v>121</v>
      </c>
      <c r="C69" s="550">
        <v>1427</v>
      </c>
      <c r="D69" s="550">
        <v>1427</v>
      </c>
      <c r="E69" s="546"/>
    </row>
    <row r="70" spans="1:5" s="92" customFormat="1" ht="18.75" customHeight="1" x14ac:dyDescent="0.25">
      <c r="A70" s="548" t="s">
        <v>264</v>
      </c>
      <c r="B70" s="554" t="s">
        <v>27</v>
      </c>
      <c r="C70" s="555">
        <v>99707</v>
      </c>
      <c r="D70" s="556">
        <v>97771</v>
      </c>
      <c r="E70" s="546"/>
    </row>
    <row r="71" spans="1:5" s="92" customFormat="1" ht="18.75" customHeight="1" thickBot="1" x14ac:dyDescent="0.3">
      <c r="A71" s="557" t="s">
        <v>299</v>
      </c>
      <c r="B71" s="558" t="s">
        <v>27</v>
      </c>
      <c r="C71" s="542" t="s">
        <v>547</v>
      </c>
      <c r="D71" s="542" t="s">
        <v>548</v>
      </c>
      <c r="E71" s="559"/>
    </row>
    <row r="72" spans="1:5" s="92" customFormat="1" ht="30.75" customHeight="1" x14ac:dyDescent="0.25">
      <c r="A72" s="560" t="s">
        <v>311</v>
      </c>
      <c r="B72" s="561" t="s">
        <v>121</v>
      </c>
      <c r="C72" s="562">
        <v>1</v>
      </c>
      <c r="D72" s="562">
        <v>1</v>
      </c>
      <c r="E72" s="546"/>
    </row>
    <row r="73" spans="1:5" s="93" customFormat="1" ht="18.75" customHeight="1" x14ac:dyDescent="0.25">
      <c r="A73" s="507" t="s">
        <v>372</v>
      </c>
      <c r="B73" s="563" t="s">
        <v>121</v>
      </c>
      <c r="C73" s="508">
        <v>1</v>
      </c>
      <c r="D73" s="508">
        <v>1</v>
      </c>
      <c r="E73" s="499"/>
    </row>
    <row r="74" spans="1:5" s="92" customFormat="1" ht="16.5" x14ac:dyDescent="0.25">
      <c r="A74" s="534" t="s">
        <v>265</v>
      </c>
      <c r="B74" s="564" t="s">
        <v>121</v>
      </c>
      <c r="C74" s="510">
        <v>1</v>
      </c>
      <c r="D74" s="510">
        <v>1</v>
      </c>
      <c r="E74" s="546"/>
    </row>
    <row r="75" spans="1:5" s="93" customFormat="1" ht="16.5" customHeight="1" x14ac:dyDescent="0.25">
      <c r="A75" s="497" t="s">
        <v>266</v>
      </c>
      <c r="B75" s="565" t="s">
        <v>121</v>
      </c>
      <c r="C75" s="498">
        <v>1</v>
      </c>
      <c r="D75" s="498">
        <v>1</v>
      </c>
      <c r="E75" s="499"/>
    </row>
    <row r="76" spans="1:5" s="92" customFormat="1" ht="16.5" x14ac:dyDescent="0.25">
      <c r="A76" s="529" t="s">
        <v>267</v>
      </c>
      <c r="B76" s="553" t="s">
        <v>121</v>
      </c>
      <c r="C76" s="501">
        <v>1</v>
      </c>
      <c r="D76" s="501">
        <v>1</v>
      </c>
      <c r="E76" s="546"/>
    </row>
    <row r="77" spans="1:5" s="92" customFormat="1" ht="16.5" x14ac:dyDescent="0.25">
      <c r="A77" s="529" t="s">
        <v>268</v>
      </c>
      <c r="B77" s="553" t="s">
        <v>121</v>
      </c>
      <c r="C77" s="501">
        <v>9</v>
      </c>
      <c r="D77" s="501">
        <v>9</v>
      </c>
      <c r="E77" s="546">
        <v>26</v>
      </c>
    </row>
    <row r="78" spans="1:5" s="92" customFormat="1" ht="16.5" x14ac:dyDescent="0.25">
      <c r="A78" s="529" t="s">
        <v>269</v>
      </c>
      <c r="B78" s="553" t="s">
        <v>27</v>
      </c>
      <c r="C78" s="566">
        <v>120155</v>
      </c>
      <c r="D78" s="566">
        <v>120659</v>
      </c>
      <c r="E78" s="546"/>
    </row>
    <row r="79" spans="1:5" s="93" customFormat="1" ht="16.5" x14ac:dyDescent="0.25">
      <c r="A79" s="567" t="s">
        <v>270</v>
      </c>
      <c r="B79" s="565" t="s">
        <v>121</v>
      </c>
      <c r="C79" s="502">
        <v>2</v>
      </c>
      <c r="D79" s="502">
        <v>2</v>
      </c>
      <c r="E79" s="499">
        <v>1</v>
      </c>
    </row>
    <row r="80" spans="1:5" s="92" customFormat="1" ht="16.5" x14ac:dyDescent="0.25">
      <c r="A80" s="568" t="s">
        <v>271</v>
      </c>
      <c r="B80" s="553" t="s">
        <v>121</v>
      </c>
      <c r="C80" s="566">
        <v>1</v>
      </c>
      <c r="D80" s="566">
        <v>1</v>
      </c>
      <c r="E80" s="546"/>
    </row>
    <row r="81" spans="1:5" s="92" customFormat="1" ht="16.5" x14ac:dyDescent="0.25">
      <c r="A81" s="568" t="s">
        <v>272</v>
      </c>
      <c r="B81" s="553" t="s">
        <v>121</v>
      </c>
      <c r="C81" s="566">
        <v>1586</v>
      </c>
      <c r="D81" s="566">
        <v>1423</v>
      </c>
      <c r="E81" s="546"/>
    </row>
    <row r="82" spans="1:5" s="92" customFormat="1" ht="16.5" x14ac:dyDescent="0.25">
      <c r="A82" s="568" t="s">
        <v>273</v>
      </c>
      <c r="B82" s="553" t="s">
        <v>27</v>
      </c>
      <c r="C82" s="566">
        <v>39475</v>
      </c>
      <c r="D82" s="566">
        <v>31013</v>
      </c>
      <c r="E82" s="546"/>
    </row>
    <row r="83" spans="1:5" s="92" customFormat="1" ht="36.75" customHeight="1" x14ac:dyDescent="0.25">
      <c r="A83" s="569" t="s">
        <v>274</v>
      </c>
      <c r="B83" s="561" t="s">
        <v>121</v>
      </c>
      <c r="C83" s="566">
        <v>1</v>
      </c>
      <c r="D83" s="566">
        <v>1</v>
      </c>
      <c r="E83" s="546"/>
    </row>
    <row r="84" spans="1:5" s="93" customFormat="1" ht="16.5" x14ac:dyDescent="0.25">
      <c r="A84" s="567" t="s">
        <v>332</v>
      </c>
      <c r="B84" s="565" t="s">
        <v>121</v>
      </c>
      <c r="C84" s="502">
        <v>1</v>
      </c>
      <c r="D84" s="502">
        <v>1</v>
      </c>
      <c r="E84" s="499">
        <v>1</v>
      </c>
    </row>
    <row r="85" spans="1:5" ht="16.5" x14ac:dyDescent="0.25">
      <c r="A85" s="570" t="s">
        <v>402</v>
      </c>
      <c r="B85" s="553" t="s">
        <v>121</v>
      </c>
      <c r="C85" s="571" t="s">
        <v>353</v>
      </c>
      <c r="D85" s="571" t="s">
        <v>353</v>
      </c>
      <c r="E85" s="546"/>
    </row>
    <row r="86" spans="1:5" s="92" customFormat="1" ht="16.5" x14ac:dyDescent="0.25">
      <c r="A86" s="568" t="s">
        <v>275</v>
      </c>
      <c r="B86" s="553" t="s">
        <v>121</v>
      </c>
      <c r="C86" s="572">
        <v>75835</v>
      </c>
      <c r="D86" s="572">
        <v>76010</v>
      </c>
      <c r="E86" s="546"/>
    </row>
    <row r="87" spans="1:5" s="92" customFormat="1" ht="16.5" x14ac:dyDescent="0.25">
      <c r="A87" s="568" t="s">
        <v>333</v>
      </c>
      <c r="B87" s="553" t="s">
        <v>27</v>
      </c>
      <c r="C87" s="572">
        <v>46597</v>
      </c>
      <c r="D87" s="572">
        <v>58869</v>
      </c>
      <c r="E87" s="546"/>
    </row>
    <row r="88" spans="1:5" s="93" customFormat="1" ht="19.5" customHeight="1" x14ac:dyDescent="0.25">
      <c r="A88" s="567" t="s">
        <v>289</v>
      </c>
      <c r="B88" s="547" t="s">
        <v>121</v>
      </c>
      <c r="C88" s="498">
        <f>C89</f>
        <v>1</v>
      </c>
      <c r="D88" s="498">
        <f>D89</f>
        <v>1</v>
      </c>
      <c r="E88" s="499"/>
    </row>
    <row r="89" spans="1:5" ht="25.5" customHeight="1" thickBot="1" x14ac:dyDescent="0.3">
      <c r="A89" s="811" t="s">
        <v>373</v>
      </c>
      <c r="B89" s="812" t="s">
        <v>121</v>
      </c>
      <c r="C89" s="573">
        <v>1</v>
      </c>
      <c r="D89" s="573">
        <v>1</v>
      </c>
      <c r="E89" s="559"/>
    </row>
    <row r="90" spans="1:5" ht="20.100000000000001" customHeight="1" thickBot="1" x14ac:dyDescent="0.25">
      <c r="A90" s="1139" t="s">
        <v>125</v>
      </c>
      <c r="B90" s="1140"/>
      <c r="C90" s="1140"/>
      <c r="D90" s="1140"/>
      <c r="E90" s="1141"/>
    </row>
    <row r="91" spans="1:5" ht="16.5" customHeight="1" x14ac:dyDescent="0.25">
      <c r="A91" s="574" t="s">
        <v>276</v>
      </c>
      <c r="B91" s="575" t="s">
        <v>121</v>
      </c>
      <c r="C91" s="576">
        <v>16</v>
      </c>
      <c r="D91" s="577">
        <f>D92+D99+D101</f>
        <v>16</v>
      </c>
      <c r="E91" s="578">
        <v>3</v>
      </c>
    </row>
    <row r="92" spans="1:5" ht="16.5" x14ac:dyDescent="0.25">
      <c r="A92" s="567" t="s">
        <v>277</v>
      </c>
      <c r="B92" s="498" t="s">
        <v>121</v>
      </c>
      <c r="C92" s="498">
        <v>6</v>
      </c>
      <c r="D92" s="579">
        <f>SUM(D93:D97)</f>
        <v>6</v>
      </c>
      <c r="E92" s="522">
        <v>2</v>
      </c>
    </row>
    <row r="93" spans="1:5" ht="17.25" customHeight="1" x14ac:dyDescent="0.25">
      <c r="A93" s="568" t="s">
        <v>305</v>
      </c>
      <c r="B93" s="501" t="s">
        <v>121</v>
      </c>
      <c r="C93" s="501">
        <v>1</v>
      </c>
      <c r="D93" s="580">
        <v>1</v>
      </c>
      <c r="E93" s="520"/>
    </row>
    <row r="94" spans="1:5" ht="16.5" x14ac:dyDescent="0.25">
      <c r="A94" s="568" t="s">
        <v>306</v>
      </c>
      <c r="B94" s="501" t="s">
        <v>121</v>
      </c>
      <c r="C94" s="501">
        <v>1</v>
      </c>
      <c r="D94" s="580">
        <v>1</v>
      </c>
      <c r="E94" s="520"/>
    </row>
    <row r="95" spans="1:5" ht="15.75" customHeight="1" x14ac:dyDescent="0.25">
      <c r="A95" s="581" t="s">
        <v>278</v>
      </c>
      <c r="B95" s="501" t="s">
        <v>121</v>
      </c>
      <c r="C95" s="582">
        <v>2</v>
      </c>
      <c r="D95" s="583">
        <v>2</v>
      </c>
      <c r="E95" s="520"/>
    </row>
    <row r="96" spans="1:5" ht="18.75" customHeight="1" x14ac:dyDescent="0.25">
      <c r="A96" s="581" t="s">
        <v>334</v>
      </c>
      <c r="B96" s="501" t="s">
        <v>121</v>
      </c>
      <c r="C96" s="582">
        <v>1</v>
      </c>
      <c r="D96" s="583">
        <v>1</v>
      </c>
      <c r="E96" s="520"/>
    </row>
    <row r="97" spans="1:5" ht="15.75" customHeight="1" x14ac:dyDescent="0.25">
      <c r="A97" s="581" t="s">
        <v>307</v>
      </c>
      <c r="B97" s="501" t="s">
        <v>121</v>
      </c>
      <c r="C97" s="582">
        <v>1</v>
      </c>
      <c r="D97" s="583">
        <v>1</v>
      </c>
      <c r="E97" s="520"/>
    </row>
    <row r="98" spans="1:5" s="92" customFormat="1" ht="33" customHeight="1" x14ac:dyDescent="0.25">
      <c r="A98" s="584" t="s">
        <v>374</v>
      </c>
      <c r="B98" s="501" t="s">
        <v>27</v>
      </c>
      <c r="C98" s="585">
        <v>5967</v>
      </c>
      <c r="D98" s="808" t="s">
        <v>549</v>
      </c>
      <c r="E98" s="586"/>
    </row>
    <row r="99" spans="1:5" ht="16.5" x14ac:dyDescent="0.25">
      <c r="A99" s="588" t="s">
        <v>279</v>
      </c>
      <c r="B99" s="498" t="s">
        <v>121</v>
      </c>
      <c r="C99" s="589">
        <v>9</v>
      </c>
      <c r="D99" s="590">
        <v>9</v>
      </c>
      <c r="E99" s="522">
        <v>1</v>
      </c>
    </row>
    <row r="100" spans="1:5" ht="19.5" customHeight="1" x14ac:dyDescent="0.25">
      <c r="A100" s="500" t="s">
        <v>241</v>
      </c>
      <c r="B100" s="501" t="s">
        <v>27</v>
      </c>
      <c r="C100" s="591">
        <v>5663</v>
      </c>
      <c r="D100" s="587">
        <v>5754</v>
      </c>
      <c r="E100" s="592">
        <v>10657</v>
      </c>
    </row>
    <row r="101" spans="1:5" ht="19.5" customHeight="1" x14ac:dyDescent="0.25">
      <c r="A101" s="497" t="s">
        <v>290</v>
      </c>
      <c r="B101" s="498" t="s">
        <v>121</v>
      </c>
      <c r="C101" s="498">
        <f>C102</f>
        <v>1</v>
      </c>
      <c r="D101" s="579">
        <f>D102</f>
        <v>1</v>
      </c>
      <c r="E101" s="522"/>
    </row>
    <row r="102" spans="1:5" ht="25.5" customHeight="1" thickBot="1" x14ac:dyDescent="0.3">
      <c r="A102" s="529" t="s">
        <v>375</v>
      </c>
      <c r="B102" s="573" t="s">
        <v>121</v>
      </c>
      <c r="C102" s="593">
        <v>1</v>
      </c>
      <c r="D102" s="594">
        <v>1</v>
      </c>
      <c r="E102" s="542"/>
    </row>
    <row r="103" spans="1:5" ht="20.100000000000001" customHeight="1" thickBot="1" x14ac:dyDescent="0.25">
      <c r="A103" s="1139" t="s">
        <v>200</v>
      </c>
      <c r="B103" s="1140"/>
      <c r="C103" s="1140"/>
      <c r="D103" s="1140"/>
      <c r="E103" s="1141"/>
    </row>
    <row r="104" spans="1:5" ht="19.5" customHeight="1" x14ac:dyDescent="0.25">
      <c r="A104" s="595" t="s">
        <v>280</v>
      </c>
      <c r="B104" s="596" t="s">
        <v>121</v>
      </c>
      <c r="C104" s="597">
        <v>3</v>
      </c>
      <c r="D104" s="597">
        <f>D105+D108+D111</f>
        <v>3</v>
      </c>
      <c r="E104" s="494"/>
    </row>
    <row r="105" spans="1:5" s="94" customFormat="1" ht="19.5" customHeight="1" x14ac:dyDescent="0.25">
      <c r="A105" s="567" t="s">
        <v>281</v>
      </c>
      <c r="B105" s="498" t="s">
        <v>121</v>
      </c>
      <c r="C105" s="498">
        <v>1</v>
      </c>
      <c r="D105" s="498">
        <v>1</v>
      </c>
      <c r="E105" s="522"/>
    </row>
    <row r="106" spans="1:5" ht="19.5" customHeight="1" x14ac:dyDescent="0.25">
      <c r="A106" s="568" t="s">
        <v>282</v>
      </c>
      <c r="B106" s="501" t="s">
        <v>121</v>
      </c>
      <c r="C106" s="501">
        <v>1</v>
      </c>
      <c r="D106" s="501">
        <v>1</v>
      </c>
      <c r="E106" s="513"/>
    </row>
    <row r="107" spans="1:5" s="92" customFormat="1" ht="19.5" customHeight="1" x14ac:dyDescent="0.25">
      <c r="A107" s="568" t="s">
        <v>283</v>
      </c>
      <c r="B107" s="501" t="s">
        <v>27</v>
      </c>
      <c r="C107" s="572">
        <v>1565</v>
      </c>
      <c r="D107" s="572">
        <v>1343</v>
      </c>
      <c r="E107" s="513"/>
    </row>
    <row r="108" spans="1:5" s="94" customFormat="1" ht="36" customHeight="1" x14ac:dyDescent="0.25">
      <c r="A108" s="598" t="s">
        <v>284</v>
      </c>
      <c r="B108" s="498" t="s">
        <v>121</v>
      </c>
      <c r="C108" s="498">
        <v>1</v>
      </c>
      <c r="D108" s="498">
        <v>1</v>
      </c>
      <c r="E108" s="522"/>
    </row>
    <row r="109" spans="1:5" ht="19.5" customHeight="1" x14ac:dyDescent="0.25">
      <c r="A109" s="568" t="s">
        <v>285</v>
      </c>
      <c r="B109" s="501" t="s">
        <v>121</v>
      </c>
      <c r="C109" s="501">
        <v>1</v>
      </c>
      <c r="D109" s="501">
        <v>1</v>
      </c>
      <c r="E109" s="513"/>
    </row>
    <row r="110" spans="1:5" s="92" customFormat="1" ht="19.5" customHeight="1" x14ac:dyDescent="0.25">
      <c r="A110" s="568" t="s">
        <v>283</v>
      </c>
      <c r="B110" s="501" t="s">
        <v>27</v>
      </c>
      <c r="C110" s="501">
        <v>129</v>
      </c>
      <c r="D110" s="501">
        <v>520</v>
      </c>
      <c r="E110" s="513"/>
    </row>
    <row r="111" spans="1:5" s="94" customFormat="1" ht="30.75" customHeight="1" x14ac:dyDescent="0.25">
      <c r="A111" s="598" t="s">
        <v>286</v>
      </c>
      <c r="B111" s="498" t="s">
        <v>121</v>
      </c>
      <c r="C111" s="498">
        <v>1</v>
      </c>
      <c r="D111" s="498">
        <v>1</v>
      </c>
      <c r="E111" s="522"/>
    </row>
    <row r="112" spans="1:5" ht="19.5" customHeight="1" x14ac:dyDescent="0.25">
      <c r="A112" s="568" t="s">
        <v>291</v>
      </c>
      <c r="B112" s="501" t="s">
        <v>121</v>
      </c>
      <c r="C112" s="501">
        <v>1</v>
      </c>
      <c r="D112" s="501">
        <v>1</v>
      </c>
      <c r="E112" s="513"/>
    </row>
    <row r="113" spans="1:5" s="92" customFormat="1" ht="19.5" customHeight="1" thickBot="1" x14ac:dyDescent="0.3">
      <c r="A113" s="568" t="s">
        <v>283</v>
      </c>
      <c r="B113" s="573" t="s">
        <v>27</v>
      </c>
      <c r="C113" s="599">
        <v>797</v>
      </c>
      <c r="D113" s="599">
        <v>730</v>
      </c>
      <c r="E113" s="542"/>
    </row>
    <row r="114" spans="1:5" ht="20.100000000000001" customHeight="1" thickBot="1" x14ac:dyDescent="0.25">
      <c r="A114" s="1139" t="s">
        <v>39</v>
      </c>
      <c r="B114" s="1140"/>
      <c r="C114" s="1140"/>
      <c r="D114" s="1140"/>
      <c r="E114" s="1141"/>
    </row>
    <row r="115" spans="1:5" ht="20.100000000000001" customHeight="1" x14ac:dyDescent="0.25">
      <c r="A115" s="574" t="s">
        <v>376</v>
      </c>
      <c r="B115" s="600" t="s">
        <v>121</v>
      </c>
      <c r="C115" s="601">
        <f>C118+C120+C122+C123+C124+C125+C126+C127+C128</f>
        <v>9</v>
      </c>
      <c r="D115" s="601">
        <f>D118+D120+D122+D123+D124+D125+D126+D127+D128</f>
        <v>9</v>
      </c>
      <c r="E115" s="578"/>
    </row>
    <row r="116" spans="1:5" ht="20.100000000000001" customHeight="1" x14ac:dyDescent="0.25">
      <c r="A116" s="567" t="s">
        <v>287</v>
      </c>
      <c r="B116" s="498"/>
      <c r="C116" s="602"/>
      <c r="D116" s="602"/>
      <c r="E116" s="522"/>
    </row>
    <row r="117" spans="1:5" ht="20.100000000000001" customHeight="1" x14ac:dyDescent="0.25">
      <c r="A117" s="568" t="s">
        <v>300</v>
      </c>
      <c r="B117" s="498"/>
      <c r="C117" s="602"/>
      <c r="D117" s="602"/>
      <c r="E117" s="522"/>
    </row>
    <row r="118" spans="1:5" s="94" customFormat="1" ht="19.5" customHeight="1" x14ac:dyDescent="0.25">
      <c r="A118" s="567" t="s">
        <v>287</v>
      </c>
      <c r="B118" s="501" t="s">
        <v>121</v>
      </c>
      <c r="C118" s="501">
        <v>1</v>
      </c>
      <c r="D118" s="501">
        <v>1</v>
      </c>
      <c r="E118" s="513">
        <v>1</v>
      </c>
    </row>
    <row r="119" spans="1:5" s="91" customFormat="1" ht="17.25" customHeight="1" x14ac:dyDescent="0.25">
      <c r="A119" s="568" t="s">
        <v>300</v>
      </c>
      <c r="B119" s="501" t="s">
        <v>27</v>
      </c>
      <c r="C119" s="501">
        <v>436</v>
      </c>
      <c r="D119" s="501">
        <v>788</v>
      </c>
      <c r="E119" s="513"/>
    </row>
    <row r="120" spans="1:5" s="94" customFormat="1" ht="20.25" customHeight="1" x14ac:dyDescent="0.25">
      <c r="A120" s="567" t="s">
        <v>301</v>
      </c>
      <c r="B120" s="498" t="s">
        <v>121</v>
      </c>
      <c r="C120" s="498">
        <v>1</v>
      </c>
      <c r="D120" s="498">
        <v>1</v>
      </c>
      <c r="E120" s="522"/>
    </row>
    <row r="121" spans="1:5" s="92" customFormat="1" ht="22.5" customHeight="1" x14ac:dyDescent="0.25">
      <c r="A121" s="603" t="s">
        <v>308</v>
      </c>
      <c r="B121" s="501" t="s">
        <v>354</v>
      </c>
      <c r="C121" s="501">
        <v>56</v>
      </c>
      <c r="D121" s="572">
        <v>38</v>
      </c>
      <c r="E121" s="520"/>
    </row>
    <row r="122" spans="1:5" s="92" customFormat="1" ht="22.5" customHeight="1" x14ac:dyDescent="0.25">
      <c r="A122" s="604" t="s">
        <v>377</v>
      </c>
      <c r="B122" s="498" t="s">
        <v>121</v>
      </c>
      <c r="C122" s="498">
        <v>1</v>
      </c>
      <c r="D122" s="498">
        <v>1</v>
      </c>
      <c r="E122" s="520"/>
    </row>
    <row r="123" spans="1:5" s="92" customFormat="1" ht="22.5" customHeight="1" x14ac:dyDescent="0.25">
      <c r="A123" s="604" t="s">
        <v>378</v>
      </c>
      <c r="B123" s="498" t="s">
        <v>121</v>
      </c>
      <c r="C123" s="498">
        <v>1</v>
      </c>
      <c r="D123" s="498">
        <v>1</v>
      </c>
      <c r="E123" s="520"/>
    </row>
    <row r="124" spans="1:5" s="92" customFormat="1" ht="22.5" customHeight="1" x14ac:dyDescent="0.25">
      <c r="A124" s="604" t="s">
        <v>379</v>
      </c>
      <c r="B124" s="498" t="s">
        <v>121</v>
      </c>
      <c r="C124" s="498">
        <v>1</v>
      </c>
      <c r="D124" s="498">
        <v>1</v>
      </c>
      <c r="E124" s="520"/>
    </row>
    <row r="125" spans="1:5" s="92" customFormat="1" ht="22.5" customHeight="1" x14ac:dyDescent="0.25">
      <c r="A125" s="604" t="s">
        <v>380</v>
      </c>
      <c r="B125" s="498" t="s">
        <v>121</v>
      </c>
      <c r="C125" s="498">
        <v>1</v>
      </c>
      <c r="D125" s="498">
        <v>1</v>
      </c>
      <c r="E125" s="520"/>
    </row>
    <row r="126" spans="1:5" s="92" customFormat="1" ht="22.5" customHeight="1" x14ac:dyDescent="0.25">
      <c r="A126" s="604" t="s">
        <v>381</v>
      </c>
      <c r="B126" s="498" t="s">
        <v>121</v>
      </c>
      <c r="C126" s="498">
        <v>1</v>
      </c>
      <c r="D126" s="498">
        <v>1</v>
      </c>
      <c r="E126" s="520"/>
    </row>
    <row r="127" spans="1:5" s="92" customFormat="1" ht="22.5" customHeight="1" x14ac:dyDescent="0.25">
      <c r="A127" s="604" t="s">
        <v>382</v>
      </c>
      <c r="B127" s="498" t="s">
        <v>121</v>
      </c>
      <c r="C127" s="498">
        <v>1</v>
      </c>
      <c r="D127" s="498">
        <v>1</v>
      </c>
      <c r="E127" s="520"/>
    </row>
    <row r="128" spans="1:5" s="92" customFormat="1" ht="22.5" customHeight="1" thickBot="1" x14ac:dyDescent="0.3">
      <c r="A128" s="605" t="s">
        <v>383</v>
      </c>
      <c r="B128" s="606" t="s">
        <v>121</v>
      </c>
      <c r="C128" s="606">
        <v>1</v>
      </c>
      <c r="D128" s="606">
        <v>1</v>
      </c>
      <c r="E128" s="607"/>
    </row>
    <row r="129" spans="1:5" s="92" customFormat="1" ht="22.5" customHeight="1" x14ac:dyDescent="0.2">
      <c r="A129" s="1137" t="s">
        <v>611</v>
      </c>
      <c r="B129" s="1137"/>
      <c r="C129" s="1137"/>
      <c r="D129" s="1137"/>
      <c r="E129" s="1137"/>
    </row>
    <row r="130" spans="1:5" s="92" customFormat="1" ht="20.25" customHeight="1" x14ac:dyDescent="0.2">
      <c r="A130" s="805" t="s">
        <v>612</v>
      </c>
      <c r="B130" s="805"/>
      <c r="C130" s="805"/>
      <c r="D130" s="805"/>
      <c r="E130" s="805"/>
    </row>
    <row r="131" spans="1:5" s="92" customFormat="1" ht="25.5" customHeight="1" x14ac:dyDescent="0.2">
      <c r="A131" s="1136" t="s">
        <v>550</v>
      </c>
      <c r="B131" s="1136"/>
      <c r="C131" s="1136"/>
      <c r="D131" s="1136"/>
      <c r="E131" s="1136"/>
    </row>
    <row r="132" spans="1:5" ht="36.75" customHeight="1" x14ac:dyDescent="0.2">
      <c r="A132" s="1136" t="s">
        <v>551</v>
      </c>
      <c r="B132" s="1136"/>
      <c r="C132" s="1136"/>
      <c r="D132" s="1136"/>
      <c r="E132" s="1136"/>
    </row>
    <row r="133" spans="1:5" ht="27" customHeight="1" x14ac:dyDescent="0.2">
      <c r="A133" s="1136" t="s">
        <v>613</v>
      </c>
      <c r="B133" s="1136"/>
      <c r="C133" s="1136"/>
      <c r="D133" s="1136"/>
      <c r="E133" s="1136"/>
    </row>
    <row r="134" spans="1:5" ht="34.5" customHeight="1" x14ac:dyDescent="0.2">
      <c r="A134" s="1137"/>
      <c r="B134" s="1137"/>
      <c r="C134" s="1137"/>
      <c r="D134" s="1137"/>
      <c r="E134" s="1137"/>
    </row>
    <row r="135" spans="1:5" ht="16.5" x14ac:dyDescent="0.2">
      <c r="A135" s="1138"/>
      <c r="B135" s="1138"/>
      <c r="C135" s="1138"/>
      <c r="D135" s="1138"/>
      <c r="E135" s="1138"/>
    </row>
  </sheetData>
  <mergeCells count="16">
    <mergeCell ref="A44:E44"/>
    <mergeCell ref="A1:E1"/>
    <mergeCell ref="D2:E2"/>
    <mergeCell ref="A3:A4"/>
    <mergeCell ref="B3:D3"/>
    <mergeCell ref="A10:E10"/>
    <mergeCell ref="A132:E132"/>
    <mergeCell ref="A133:E133"/>
    <mergeCell ref="A134:E134"/>
    <mergeCell ref="A135:E135"/>
    <mergeCell ref="A63:E63"/>
    <mergeCell ref="A90:E90"/>
    <mergeCell ref="A103:E103"/>
    <mergeCell ref="A114:E114"/>
    <mergeCell ref="A129:E129"/>
    <mergeCell ref="A131:E131"/>
  </mergeCells>
  <printOptions horizontalCentered="1"/>
  <pageMargins left="0.23622047244094491" right="0.35433070866141736" top="0.31496062992125984" bottom="0.43307086614173229" header="0.19685039370078741" footer="0.23622047244094491"/>
  <pageSetup paperSize="9" scale="53" fitToHeight="0" orientation="portrait" r:id="rId1"/>
  <headerFooter alignWithMargins="0">
    <oddFooter xml:space="preserve">&amp;C&amp;P+17
</oddFooter>
  </headerFooter>
  <rowBreaks count="1" manualBreakCount="1">
    <brk id="71" max="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40"/>
  <sheetViews>
    <sheetView tabSelected="1" view="pageBreakPreview" zoomScale="60" zoomScaleNormal="62" workbookViewId="0">
      <selection activeCell="L10" sqref="L10:L16"/>
    </sheetView>
  </sheetViews>
  <sheetFormatPr defaultRowHeight="12.75" x14ac:dyDescent="0.2"/>
  <cols>
    <col min="1" max="1" width="45" style="59" customWidth="1"/>
    <col min="2" max="2" width="7.7109375" style="59" bestFit="1" customWidth="1"/>
    <col min="3" max="3" width="24" style="20" customWidth="1"/>
    <col min="4" max="4" width="11.42578125" style="20" customWidth="1"/>
    <col min="5" max="5" width="13.5703125" style="20" customWidth="1"/>
    <col min="6" max="6" width="9.28515625" style="20" customWidth="1"/>
    <col min="7" max="7" width="16.28515625" style="20" customWidth="1"/>
    <col min="8" max="8" width="25.85546875" style="20" customWidth="1"/>
    <col min="9" max="9" width="14.85546875" style="20" customWidth="1"/>
    <col min="10" max="10" width="14.85546875" style="59" bestFit="1" customWidth="1"/>
    <col min="11" max="11" width="17.85546875" style="59" customWidth="1"/>
    <col min="12" max="12" width="84.7109375" style="59" customWidth="1"/>
    <col min="13" max="261" width="9.140625" style="59"/>
    <col min="262" max="262" width="42.140625" style="59" bestFit="1" customWidth="1"/>
    <col min="263" max="263" width="7.7109375" style="59" bestFit="1" customWidth="1"/>
    <col min="264" max="264" width="14.85546875" style="59" bestFit="1" customWidth="1"/>
    <col min="265" max="265" width="14.85546875" style="59" customWidth="1"/>
    <col min="266" max="266" width="14.85546875" style="59" bestFit="1" customWidth="1"/>
    <col min="267" max="268" width="17.85546875" style="59" customWidth="1"/>
    <col min="269" max="517" width="9.140625" style="59"/>
    <col min="518" max="518" width="42.140625" style="59" bestFit="1" customWidth="1"/>
    <col min="519" max="519" width="7.7109375" style="59" bestFit="1" customWidth="1"/>
    <col min="520" max="520" width="14.85546875" style="59" bestFit="1" customWidth="1"/>
    <col min="521" max="521" width="14.85546875" style="59" customWidth="1"/>
    <col min="522" max="522" width="14.85546875" style="59" bestFit="1" customWidth="1"/>
    <col min="523" max="524" width="17.85546875" style="59" customWidth="1"/>
    <col min="525" max="773" width="9.140625" style="59"/>
    <col min="774" max="774" width="42.140625" style="59" bestFit="1" customWidth="1"/>
    <col min="775" max="775" width="7.7109375" style="59" bestFit="1" customWidth="1"/>
    <col min="776" max="776" width="14.85546875" style="59" bestFit="1" customWidth="1"/>
    <col min="777" max="777" width="14.85546875" style="59" customWidth="1"/>
    <col min="778" max="778" width="14.85546875" style="59" bestFit="1" customWidth="1"/>
    <col min="779" max="780" width="17.85546875" style="59" customWidth="1"/>
    <col min="781" max="1029" width="9.140625" style="59"/>
    <col min="1030" max="1030" width="42.140625" style="59" bestFit="1" customWidth="1"/>
    <col min="1031" max="1031" width="7.7109375" style="59" bestFit="1" customWidth="1"/>
    <col min="1032" max="1032" width="14.85546875" style="59" bestFit="1" customWidth="1"/>
    <col min="1033" max="1033" width="14.85546875" style="59" customWidth="1"/>
    <col min="1034" max="1034" width="14.85546875" style="59" bestFit="1" customWidth="1"/>
    <col min="1035" max="1036" width="17.85546875" style="59" customWidth="1"/>
    <col min="1037" max="1285" width="9.140625" style="59"/>
    <col min="1286" max="1286" width="42.140625" style="59" bestFit="1" customWidth="1"/>
    <col min="1287" max="1287" width="7.7109375" style="59" bestFit="1" customWidth="1"/>
    <col min="1288" max="1288" width="14.85546875" style="59" bestFit="1" customWidth="1"/>
    <col min="1289" max="1289" width="14.85546875" style="59" customWidth="1"/>
    <col min="1290" max="1290" width="14.85546875" style="59" bestFit="1" customWidth="1"/>
    <col min="1291" max="1292" width="17.85546875" style="59" customWidth="1"/>
    <col min="1293" max="1541" width="9.140625" style="59"/>
    <col min="1542" max="1542" width="42.140625" style="59" bestFit="1" customWidth="1"/>
    <col min="1543" max="1543" width="7.7109375" style="59" bestFit="1" customWidth="1"/>
    <col min="1544" max="1544" width="14.85546875" style="59" bestFit="1" customWidth="1"/>
    <col min="1545" max="1545" width="14.85546875" style="59" customWidth="1"/>
    <col min="1546" max="1546" width="14.85546875" style="59" bestFit="1" customWidth="1"/>
    <col min="1547" max="1548" width="17.85546875" style="59" customWidth="1"/>
    <col min="1549" max="1797" width="9.140625" style="59"/>
    <col min="1798" max="1798" width="42.140625" style="59" bestFit="1" customWidth="1"/>
    <col min="1799" max="1799" width="7.7109375" style="59" bestFit="1" customWidth="1"/>
    <col min="1800" max="1800" width="14.85546875" style="59" bestFit="1" customWidth="1"/>
    <col min="1801" max="1801" width="14.85546875" style="59" customWidth="1"/>
    <col min="1802" max="1802" width="14.85546875" style="59" bestFit="1" customWidth="1"/>
    <col min="1803" max="1804" width="17.85546875" style="59" customWidth="1"/>
    <col min="1805" max="2053" width="9.140625" style="59"/>
    <col min="2054" max="2054" width="42.140625" style="59" bestFit="1" customWidth="1"/>
    <col min="2055" max="2055" width="7.7109375" style="59" bestFit="1" customWidth="1"/>
    <col min="2056" max="2056" width="14.85546875" style="59" bestFit="1" customWidth="1"/>
    <col min="2057" max="2057" width="14.85546875" style="59" customWidth="1"/>
    <col min="2058" max="2058" width="14.85546875" style="59" bestFit="1" customWidth="1"/>
    <col min="2059" max="2060" width="17.85546875" style="59" customWidth="1"/>
    <col min="2061" max="2309" width="9.140625" style="59"/>
    <col min="2310" max="2310" width="42.140625" style="59" bestFit="1" customWidth="1"/>
    <col min="2311" max="2311" width="7.7109375" style="59" bestFit="1" customWidth="1"/>
    <col min="2312" max="2312" width="14.85546875" style="59" bestFit="1" customWidth="1"/>
    <col min="2313" max="2313" width="14.85546875" style="59" customWidth="1"/>
    <col min="2314" max="2314" width="14.85546875" style="59" bestFit="1" customWidth="1"/>
    <col min="2315" max="2316" width="17.85546875" style="59" customWidth="1"/>
    <col min="2317" max="2565" width="9.140625" style="59"/>
    <col min="2566" max="2566" width="42.140625" style="59" bestFit="1" customWidth="1"/>
    <col min="2567" max="2567" width="7.7109375" style="59" bestFit="1" customWidth="1"/>
    <col min="2568" max="2568" width="14.85546875" style="59" bestFit="1" customWidth="1"/>
    <col min="2569" max="2569" width="14.85546875" style="59" customWidth="1"/>
    <col min="2570" max="2570" width="14.85546875" style="59" bestFit="1" customWidth="1"/>
    <col min="2571" max="2572" width="17.85546875" style="59" customWidth="1"/>
    <col min="2573" max="2821" width="9.140625" style="59"/>
    <col min="2822" max="2822" width="42.140625" style="59" bestFit="1" customWidth="1"/>
    <col min="2823" max="2823" width="7.7109375" style="59" bestFit="1" customWidth="1"/>
    <col min="2824" max="2824" width="14.85546875" style="59" bestFit="1" customWidth="1"/>
    <col min="2825" max="2825" width="14.85546875" style="59" customWidth="1"/>
    <col min="2826" max="2826" width="14.85546875" style="59" bestFit="1" customWidth="1"/>
    <col min="2827" max="2828" width="17.85546875" style="59" customWidth="1"/>
    <col min="2829" max="3077" width="9.140625" style="59"/>
    <col min="3078" max="3078" width="42.140625" style="59" bestFit="1" customWidth="1"/>
    <col min="3079" max="3079" width="7.7109375" style="59" bestFit="1" customWidth="1"/>
    <col min="3080" max="3080" width="14.85546875" style="59" bestFit="1" customWidth="1"/>
    <col min="3081" max="3081" width="14.85546875" style="59" customWidth="1"/>
    <col min="3082" max="3082" width="14.85546875" style="59" bestFit="1" customWidth="1"/>
    <col min="3083" max="3084" width="17.85546875" style="59" customWidth="1"/>
    <col min="3085" max="3333" width="9.140625" style="59"/>
    <col min="3334" max="3334" width="42.140625" style="59" bestFit="1" customWidth="1"/>
    <col min="3335" max="3335" width="7.7109375" style="59" bestFit="1" customWidth="1"/>
    <col min="3336" max="3336" width="14.85546875" style="59" bestFit="1" customWidth="1"/>
    <col min="3337" max="3337" width="14.85546875" style="59" customWidth="1"/>
    <col min="3338" max="3338" width="14.85546875" style="59" bestFit="1" customWidth="1"/>
    <col min="3339" max="3340" width="17.85546875" style="59" customWidth="1"/>
    <col min="3341" max="3589" width="9.140625" style="59"/>
    <col min="3590" max="3590" width="42.140625" style="59" bestFit="1" customWidth="1"/>
    <col min="3591" max="3591" width="7.7109375" style="59" bestFit="1" customWidth="1"/>
    <col min="3592" max="3592" width="14.85546875" style="59" bestFit="1" customWidth="1"/>
    <col min="3593" max="3593" width="14.85546875" style="59" customWidth="1"/>
    <col min="3594" max="3594" width="14.85546875" style="59" bestFit="1" customWidth="1"/>
    <col min="3595" max="3596" width="17.85546875" style="59" customWidth="1"/>
    <col min="3597" max="3845" width="9.140625" style="59"/>
    <col min="3846" max="3846" width="42.140625" style="59" bestFit="1" customWidth="1"/>
    <col min="3847" max="3847" width="7.7109375" style="59" bestFit="1" customWidth="1"/>
    <col min="3848" max="3848" width="14.85546875" style="59" bestFit="1" customWidth="1"/>
    <col min="3849" max="3849" width="14.85546875" style="59" customWidth="1"/>
    <col min="3850" max="3850" width="14.85546875" style="59" bestFit="1" customWidth="1"/>
    <col min="3851" max="3852" width="17.85546875" style="59" customWidth="1"/>
    <col min="3853" max="4101" width="9.140625" style="59"/>
    <col min="4102" max="4102" width="42.140625" style="59" bestFit="1" customWidth="1"/>
    <col min="4103" max="4103" width="7.7109375" style="59" bestFit="1" customWidth="1"/>
    <col min="4104" max="4104" width="14.85546875" style="59" bestFit="1" customWidth="1"/>
    <col min="4105" max="4105" width="14.85546875" style="59" customWidth="1"/>
    <col min="4106" max="4106" width="14.85546875" style="59" bestFit="1" customWidth="1"/>
    <col min="4107" max="4108" width="17.85546875" style="59" customWidth="1"/>
    <col min="4109" max="4357" width="9.140625" style="59"/>
    <col min="4358" max="4358" width="42.140625" style="59" bestFit="1" customWidth="1"/>
    <col min="4359" max="4359" width="7.7109375" style="59" bestFit="1" customWidth="1"/>
    <col min="4360" max="4360" width="14.85546875" style="59" bestFit="1" customWidth="1"/>
    <col min="4361" max="4361" width="14.85546875" style="59" customWidth="1"/>
    <col min="4362" max="4362" width="14.85546875" style="59" bestFit="1" customWidth="1"/>
    <col min="4363" max="4364" width="17.85546875" style="59" customWidth="1"/>
    <col min="4365" max="4613" width="9.140625" style="59"/>
    <col min="4614" max="4614" width="42.140625" style="59" bestFit="1" customWidth="1"/>
    <col min="4615" max="4615" width="7.7109375" style="59" bestFit="1" customWidth="1"/>
    <col min="4616" max="4616" width="14.85546875" style="59" bestFit="1" customWidth="1"/>
    <col min="4617" max="4617" width="14.85546875" style="59" customWidth="1"/>
    <col min="4618" max="4618" width="14.85546875" style="59" bestFit="1" customWidth="1"/>
    <col min="4619" max="4620" width="17.85546875" style="59" customWidth="1"/>
    <col min="4621" max="4869" width="9.140625" style="59"/>
    <col min="4870" max="4870" width="42.140625" style="59" bestFit="1" customWidth="1"/>
    <col min="4871" max="4871" width="7.7109375" style="59" bestFit="1" customWidth="1"/>
    <col min="4872" max="4872" width="14.85546875" style="59" bestFit="1" customWidth="1"/>
    <col min="4873" max="4873" width="14.85546875" style="59" customWidth="1"/>
    <col min="4874" max="4874" width="14.85546875" style="59" bestFit="1" customWidth="1"/>
    <col min="4875" max="4876" width="17.85546875" style="59" customWidth="1"/>
    <col min="4877" max="5125" width="9.140625" style="59"/>
    <col min="5126" max="5126" width="42.140625" style="59" bestFit="1" customWidth="1"/>
    <col min="5127" max="5127" width="7.7109375" style="59" bestFit="1" customWidth="1"/>
    <col min="5128" max="5128" width="14.85546875" style="59" bestFit="1" customWidth="1"/>
    <col min="5129" max="5129" width="14.85546875" style="59" customWidth="1"/>
    <col min="5130" max="5130" width="14.85546875" style="59" bestFit="1" customWidth="1"/>
    <col min="5131" max="5132" width="17.85546875" style="59" customWidth="1"/>
    <col min="5133" max="5381" width="9.140625" style="59"/>
    <col min="5382" max="5382" width="42.140625" style="59" bestFit="1" customWidth="1"/>
    <col min="5383" max="5383" width="7.7109375" style="59" bestFit="1" customWidth="1"/>
    <col min="5384" max="5384" width="14.85546875" style="59" bestFit="1" customWidth="1"/>
    <col min="5385" max="5385" width="14.85546875" style="59" customWidth="1"/>
    <col min="5386" max="5386" width="14.85546875" style="59" bestFit="1" customWidth="1"/>
    <col min="5387" max="5388" width="17.85546875" style="59" customWidth="1"/>
    <col min="5389" max="5637" width="9.140625" style="59"/>
    <col min="5638" max="5638" width="42.140625" style="59" bestFit="1" customWidth="1"/>
    <col min="5639" max="5639" width="7.7109375" style="59" bestFit="1" customWidth="1"/>
    <col min="5640" max="5640" width="14.85546875" style="59" bestFit="1" customWidth="1"/>
    <col min="5641" max="5641" width="14.85546875" style="59" customWidth="1"/>
    <col min="5642" max="5642" width="14.85546875" style="59" bestFit="1" customWidth="1"/>
    <col min="5643" max="5644" width="17.85546875" style="59" customWidth="1"/>
    <col min="5645" max="5893" width="9.140625" style="59"/>
    <col min="5894" max="5894" width="42.140625" style="59" bestFit="1" customWidth="1"/>
    <col min="5895" max="5895" width="7.7109375" style="59" bestFit="1" customWidth="1"/>
    <col min="5896" max="5896" width="14.85546875" style="59" bestFit="1" customWidth="1"/>
    <col min="5897" max="5897" width="14.85546875" style="59" customWidth="1"/>
    <col min="5898" max="5898" width="14.85546875" style="59" bestFit="1" customWidth="1"/>
    <col min="5899" max="5900" width="17.85546875" style="59" customWidth="1"/>
    <col min="5901" max="6149" width="9.140625" style="59"/>
    <col min="6150" max="6150" width="42.140625" style="59" bestFit="1" customWidth="1"/>
    <col min="6151" max="6151" width="7.7109375" style="59" bestFit="1" customWidth="1"/>
    <col min="6152" max="6152" width="14.85546875" style="59" bestFit="1" customWidth="1"/>
    <col min="6153" max="6153" width="14.85546875" style="59" customWidth="1"/>
    <col min="6154" max="6154" width="14.85546875" style="59" bestFit="1" customWidth="1"/>
    <col min="6155" max="6156" width="17.85546875" style="59" customWidth="1"/>
    <col min="6157" max="6405" width="9.140625" style="59"/>
    <col min="6406" max="6406" width="42.140625" style="59" bestFit="1" customWidth="1"/>
    <col min="6407" max="6407" width="7.7109375" style="59" bestFit="1" customWidth="1"/>
    <col min="6408" max="6408" width="14.85546875" style="59" bestFit="1" customWidth="1"/>
    <col min="6409" max="6409" width="14.85546875" style="59" customWidth="1"/>
    <col min="6410" max="6410" width="14.85546875" style="59" bestFit="1" customWidth="1"/>
    <col min="6411" max="6412" width="17.85546875" style="59" customWidth="1"/>
    <col min="6413" max="6661" width="9.140625" style="59"/>
    <col min="6662" max="6662" width="42.140625" style="59" bestFit="1" customWidth="1"/>
    <col min="6663" max="6663" width="7.7109375" style="59" bestFit="1" customWidth="1"/>
    <col min="6664" max="6664" width="14.85546875" style="59" bestFit="1" customWidth="1"/>
    <col min="6665" max="6665" width="14.85546875" style="59" customWidth="1"/>
    <col min="6666" max="6666" width="14.85546875" style="59" bestFit="1" customWidth="1"/>
    <col min="6667" max="6668" width="17.85546875" style="59" customWidth="1"/>
    <col min="6669" max="6917" width="9.140625" style="59"/>
    <col min="6918" max="6918" width="42.140625" style="59" bestFit="1" customWidth="1"/>
    <col min="6919" max="6919" width="7.7109375" style="59" bestFit="1" customWidth="1"/>
    <col min="6920" max="6920" width="14.85546875" style="59" bestFit="1" customWidth="1"/>
    <col min="6921" max="6921" width="14.85546875" style="59" customWidth="1"/>
    <col min="6922" max="6922" width="14.85546875" style="59" bestFit="1" customWidth="1"/>
    <col min="6923" max="6924" width="17.85546875" style="59" customWidth="1"/>
    <col min="6925" max="7173" width="9.140625" style="59"/>
    <col min="7174" max="7174" width="42.140625" style="59" bestFit="1" customWidth="1"/>
    <col min="7175" max="7175" width="7.7109375" style="59" bestFit="1" customWidth="1"/>
    <col min="7176" max="7176" width="14.85546875" style="59" bestFit="1" customWidth="1"/>
    <col min="7177" max="7177" width="14.85546875" style="59" customWidth="1"/>
    <col min="7178" max="7178" width="14.85546875" style="59" bestFit="1" customWidth="1"/>
    <col min="7179" max="7180" width="17.85546875" style="59" customWidth="1"/>
    <col min="7181" max="7429" width="9.140625" style="59"/>
    <col min="7430" max="7430" width="42.140625" style="59" bestFit="1" customWidth="1"/>
    <col min="7431" max="7431" width="7.7109375" style="59" bestFit="1" customWidth="1"/>
    <col min="7432" max="7432" width="14.85546875" style="59" bestFit="1" customWidth="1"/>
    <col min="7433" max="7433" width="14.85546875" style="59" customWidth="1"/>
    <col min="7434" max="7434" width="14.85546875" style="59" bestFit="1" customWidth="1"/>
    <col min="7435" max="7436" width="17.85546875" style="59" customWidth="1"/>
    <col min="7437" max="7685" width="9.140625" style="59"/>
    <col min="7686" max="7686" width="42.140625" style="59" bestFit="1" customWidth="1"/>
    <col min="7687" max="7687" width="7.7109375" style="59" bestFit="1" customWidth="1"/>
    <col min="7688" max="7688" width="14.85546875" style="59" bestFit="1" customWidth="1"/>
    <col min="7689" max="7689" width="14.85546875" style="59" customWidth="1"/>
    <col min="7690" max="7690" width="14.85546875" style="59" bestFit="1" customWidth="1"/>
    <col min="7691" max="7692" width="17.85546875" style="59" customWidth="1"/>
    <col min="7693" max="7941" width="9.140625" style="59"/>
    <col min="7942" max="7942" width="42.140625" style="59" bestFit="1" customWidth="1"/>
    <col min="7943" max="7943" width="7.7109375" style="59" bestFit="1" customWidth="1"/>
    <col min="7944" max="7944" width="14.85546875" style="59" bestFit="1" customWidth="1"/>
    <col min="7945" max="7945" width="14.85546875" style="59" customWidth="1"/>
    <col min="7946" max="7946" width="14.85546875" style="59" bestFit="1" customWidth="1"/>
    <col min="7947" max="7948" width="17.85546875" style="59" customWidth="1"/>
    <col min="7949" max="8197" width="9.140625" style="59"/>
    <col min="8198" max="8198" width="42.140625" style="59" bestFit="1" customWidth="1"/>
    <col min="8199" max="8199" width="7.7109375" style="59" bestFit="1" customWidth="1"/>
    <col min="8200" max="8200" width="14.85546875" style="59" bestFit="1" customWidth="1"/>
    <col min="8201" max="8201" width="14.85546875" style="59" customWidth="1"/>
    <col min="8202" max="8202" width="14.85546875" style="59" bestFit="1" customWidth="1"/>
    <col min="8203" max="8204" width="17.85546875" style="59" customWidth="1"/>
    <col min="8205" max="8453" width="9.140625" style="59"/>
    <col min="8454" max="8454" width="42.140625" style="59" bestFit="1" customWidth="1"/>
    <col min="8455" max="8455" width="7.7109375" style="59" bestFit="1" customWidth="1"/>
    <col min="8456" max="8456" width="14.85546875" style="59" bestFit="1" customWidth="1"/>
    <col min="8457" max="8457" width="14.85546875" style="59" customWidth="1"/>
    <col min="8458" max="8458" width="14.85546875" style="59" bestFit="1" customWidth="1"/>
    <col min="8459" max="8460" width="17.85546875" style="59" customWidth="1"/>
    <col min="8461" max="8709" width="9.140625" style="59"/>
    <col min="8710" max="8710" width="42.140625" style="59" bestFit="1" customWidth="1"/>
    <col min="8711" max="8711" width="7.7109375" style="59" bestFit="1" customWidth="1"/>
    <col min="8712" max="8712" width="14.85546875" style="59" bestFit="1" customWidth="1"/>
    <col min="8713" max="8713" width="14.85546875" style="59" customWidth="1"/>
    <col min="8714" max="8714" width="14.85546875" style="59" bestFit="1" customWidth="1"/>
    <col min="8715" max="8716" width="17.85546875" style="59" customWidth="1"/>
    <col min="8717" max="8965" width="9.140625" style="59"/>
    <col min="8966" max="8966" width="42.140625" style="59" bestFit="1" customWidth="1"/>
    <col min="8967" max="8967" width="7.7109375" style="59" bestFit="1" customWidth="1"/>
    <col min="8968" max="8968" width="14.85546875" style="59" bestFit="1" customWidth="1"/>
    <col min="8969" max="8969" width="14.85546875" style="59" customWidth="1"/>
    <col min="8970" max="8970" width="14.85546875" style="59" bestFit="1" customWidth="1"/>
    <col min="8971" max="8972" width="17.85546875" style="59" customWidth="1"/>
    <col min="8973" max="9221" width="9.140625" style="59"/>
    <col min="9222" max="9222" width="42.140625" style="59" bestFit="1" customWidth="1"/>
    <col min="9223" max="9223" width="7.7109375" style="59" bestFit="1" customWidth="1"/>
    <col min="9224" max="9224" width="14.85546875" style="59" bestFit="1" customWidth="1"/>
    <col min="9225" max="9225" width="14.85546875" style="59" customWidth="1"/>
    <col min="9226" max="9226" width="14.85546875" style="59" bestFit="1" customWidth="1"/>
    <col min="9227" max="9228" width="17.85546875" style="59" customWidth="1"/>
    <col min="9229" max="9477" width="9.140625" style="59"/>
    <col min="9478" max="9478" width="42.140625" style="59" bestFit="1" customWidth="1"/>
    <col min="9479" max="9479" width="7.7109375" style="59" bestFit="1" customWidth="1"/>
    <col min="9480" max="9480" width="14.85546875" style="59" bestFit="1" customWidth="1"/>
    <col min="9481" max="9481" width="14.85546875" style="59" customWidth="1"/>
    <col min="9482" max="9482" width="14.85546875" style="59" bestFit="1" customWidth="1"/>
    <col min="9483" max="9484" width="17.85546875" style="59" customWidth="1"/>
    <col min="9485" max="9733" width="9.140625" style="59"/>
    <col min="9734" max="9734" width="42.140625" style="59" bestFit="1" customWidth="1"/>
    <col min="9735" max="9735" width="7.7109375" style="59" bestFit="1" customWidth="1"/>
    <col min="9736" max="9736" width="14.85546875" style="59" bestFit="1" customWidth="1"/>
    <col min="9737" max="9737" width="14.85546875" style="59" customWidth="1"/>
    <col min="9738" max="9738" width="14.85546875" style="59" bestFit="1" customWidth="1"/>
    <col min="9739" max="9740" width="17.85546875" style="59" customWidth="1"/>
    <col min="9741" max="9989" width="9.140625" style="59"/>
    <col min="9990" max="9990" width="42.140625" style="59" bestFit="1" customWidth="1"/>
    <col min="9991" max="9991" width="7.7109375" style="59" bestFit="1" customWidth="1"/>
    <col min="9992" max="9992" width="14.85546875" style="59" bestFit="1" customWidth="1"/>
    <col min="9993" max="9993" width="14.85546875" style="59" customWidth="1"/>
    <col min="9994" max="9994" width="14.85546875" style="59" bestFit="1" customWidth="1"/>
    <col min="9995" max="9996" width="17.85546875" style="59" customWidth="1"/>
    <col min="9997" max="10245" width="9.140625" style="59"/>
    <col min="10246" max="10246" width="42.140625" style="59" bestFit="1" customWidth="1"/>
    <col min="10247" max="10247" width="7.7109375" style="59" bestFit="1" customWidth="1"/>
    <col min="10248" max="10248" width="14.85546875" style="59" bestFit="1" customWidth="1"/>
    <col min="10249" max="10249" width="14.85546875" style="59" customWidth="1"/>
    <col min="10250" max="10250" width="14.85546875" style="59" bestFit="1" customWidth="1"/>
    <col min="10251" max="10252" width="17.85546875" style="59" customWidth="1"/>
    <col min="10253" max="10501" width="9.140625" style="59"/>
    <col min="10502" max="10502" width="42.140625" style="59" bestFit="1" customWidth="1"/>
    <col min="10503" max="10503" width="7.7109375" style="59" bestFit="1" customWidth="1"/>
    <col min="10504" max="10504" width="14.85546875" style="59" bestFit="1" customWidth="1"/>
    <col min="10505" max="10505" width="14.85546875" style="59" customWidth="1"/>
    <col min="10506" max="10506" width="14.85546875" style="59" bestFit="1" customWidth="1"/>
    <col min="10507" max="10508" width="17.85546875" style="59" customWidth="1"/>
    <col min="10509" max="10757" width="9.140625" style="59"/>
    <col min="10758" max="10758" width="42.140625" style="59" bestFit="1" customWidth="1"/>
    <col min="10759" max="10759" width="7.7109375" style="59" bestFit="1" customWidth="1"/>
    <col min="10760" max="10760" width="14.85546875" style="59" bestFit="1" customWidth="1"/>
    <col min="10761" max="10761" width="14.85546875" style="59" customWidth="1"/>
    <col min="10762" max="10762" width="14.85546875" style="59" bestFit="1" customWidth="1"/>
    <col min="10763" max="10764" width="17.85546875" style="59" customWidth="1"/>
    <col min="10765" max="11013" width="9.140625" style="59"/>
    <col min="11014" max="11014" width="42.140625" style="59" bestFit="1" customWidth="1"/>
    <col min="11015" max="11015" width="7.7109375" style="59" bestFit="1" customWidth="1"/>
    <col min="11016" max="11016" width="14.85546875" style="59" bestFit="1" customWidth="1"/>
    <col min="11017" max="11017" width="14.85546875" style="59" customWidth="1"/>
    <col min="11018" max="11018" width="14.85546875" style="59" bestFit="1" customWidth="1"/>
    <col min="11019" max="11020" width="17.85546875" style="59" customWidth="1"/>
    <col min="11021" max="11269" width="9.140625" style="59"/>
    <col min="11270" max="11270" width="42.140625" style="59" bestFit="1" customWidth="1"/>
    <col min="11271" max="11271" width="7.7109375" style="59" bestFit="1" customWidth="1"/>
    <col min="11272" max="11272" width="14.85546875" style="59" bestFit="1" customWidth="1"/>
    <col min="11273" max="11273" width="14.85546875" style="59" customWidth="1"/>
    <col min="11274" max="11274" width="14.85546875" style="59" bestFit="1" customWidth="1"/>
    <col min="11275" max="11276" width="17.85546875" style="59" customWidth="1"/>
    <col min="11277" max="11525" width="9.140625" style="59"/>
    <col min="11526" max="11526" width="42.140625" style="59" bestFit="1" customWidth="1"/>
    <col min="11527" max="11527" width="7.7109375" style="59" bestFit="1" customWidth="1"/>
    <col min="11528" max="11528" width="14.85546875" style="59" bestFit="1" customWidth="1"/>
    <col min="11529" max="11529" width="14.85546875" style="59" customWidth="1"/>
    <col min="11530" max="11530" width="14.85546875" style="59" bestFit="1" customWidth="1"/>
    <col min="11531" max="11532" width="17.85546875" style="59" customWidth="1"/>
    <col min="11533" max="11781" width="9.140625" style="59"/>
    <col min="11782" max="11782" width="42.140625" style="59" bestFit="1" customWidth="1"/>
    <col min="11783" max="11783" width="7.7109375" style="59" bestFit="1" customWidth="1"/>
    <col min="11784" max="11784" width="14.85546875" style="59" bestFit="1" customWidth="1"/>
    <col min="11785" max="11785" width="14.85546875" style="59" customWidth="1"/>
    <col min="11786" max="11786" width="14.85546875" style="59" bestFit="1" customWidth="1"/>
    <col min="11787" max="11788" width="17.85546875" style="59" customWidth="1"/>
    <col min="11789" max="12037" width="9.140625" style="59"/>
    <col min="12038" max="12038" width="42.140625" style="59" bestFit="1" customWidth="1"/>
    <col min="12039" max="12039" width="7.7109375" style="59" bestFit="1" customWidth="1"/>
    <col min="12040" max="12040" width="14.85546875" style="59" bestFit="1" customWidth="1"/>
    <col min="12041" max="12041" width="14.85546875" style="59" customWidth="1"/>
    <col min="12042" max="12042" width="14.85546875" style="59" bestFit="1" customWidth="1"/>
    <col min="12043" max="12044" width="17.85546875" style="59" customWidth="1"/>
    <col min="12045" max="12293" width="9.140625" style="59"/>
    <col min="12294" max="12294" width="42.140625" style="59" bestFit="1" customWidth="1"/>
    <col min="12295" max="12295" width="7.7109375" style="59" bestFit="1" customWidth="1"/>
    <col min="12296" max="12296" width="14.85546875" style="59" bestFit="1" customWidth="1"/>
    <col min="12297" max="12297" width="14.85546875" style="59" customWidth="1"/>
    <col min="12298" max="12298" width="14.85546875" style="59" bestFit="1" customWidth="1"/>
    <col min="12299" max="12300" width="17.85546875" style="59" customWidth="1"/>
    <col min="12301" max="12549" width="9.140625" style="59"/>
    <col min="12550" max="12550" width="42.140625" style="59" bestFit="1" customWidth="1"/>
    <col min="12551" max="12551" width="7.7109375" style="59" bestFit="1" customWidth="1"/>
    <col min="12552" max="12552" width="14.85546875" style="59" bestFit="1" customWidth="1"/>
    <col min="12553" max="12553" width="14.85546875" style="59" customWidth="1"/>
    <col min="12554" max="12554" width="14.85546875" style="59" bestFit="1" customWidth="1"/>
    <col min="12555" max="12556" width="17.85546875" style="59" customWidth="1"/>
    <col min="12557" max="12805" width="9.140625" style="59"/>
    <col min="12806" max="12806" width="42.140625" style="59" bestFit="1" customWidth="1"/>
    <col min="12807" max="12807" width="7.7109375" style="59" bestFit="1" customWidth="1"/>
    <col min="12808" max="12808" width="14.85546875" style="59" bestFit="1" customWidth="1"/>
    <col min="12809" max="12809" width="14.85546875" style="59" customWidth="1"/>
    <col min="12810" max="12810" width="14.85546875" style="59" bestFit="1" customWidth="1"/>
    <col min="12811" max="12812" width="17.85546875" style="59" customWidth="1"/>
    <col min="12813" max="13061" width="9.140625" style="59"/>
    <col min="13062" max="13062" width="42.140625" style="59" bestFit="1" customWidth="1"/>
    <col min="13063" max="13063" width="7.7109375" style="59" bestFit="1" customWidth="1"/>
    <col min="13064" max="13064" width="14.85546875" style="59" bestFit="1" customWidth="1"/>
    <col min="13065" max="13065" width="14.85546875" style="59" customWidth="1"/>
    <col min="13066" max="13066" width="14.85546875" style="59" bestFit="1" customWidth="1"/>
    <col min="13067" max="13068" width="17.85546875" style="59" customWidth="1"/>
    <col min="13069" max="13317" width="9.140625" style="59"/>
    <col min="13318" max="13318" width="42.140625" style="59" bestFit="1" customWidth="1"/>
    <col min="13319" max="13319" width="7.7109375" style="59" bestFit="1" customWidth="1"/>
    <col min="13320" max="13320" width="14.85546875" style="59" bestFit="1" customWidth="1"/>
    <col min="13321" max="13321" width="14.85546875" style="59" customWidth="1"/>
    <col min="13322" max="13322" width="14.85546875" style="59" bestFit="1" customWidth="1"/>
    <col min="13323" max="13324" width="17.85546875" style="59" customWidth="1"/>
    <col min="13325" max="13573" width="9.140625" style="59"/>
    <col min="13574" max="13574" width="42.140625" style="59" bestFit="1" customWidth="1"/>
    <col min="13575" max="13575" width="7.7109375" style="59" bestFit="1" customWidth="1"/>
    <col min="13576" max="13576" width="14.85546875" style="59" bestFit="1" customWidth="1"/>
    <col min="13577" max="13577" width="14.85546875" style="59" customWidth="1"/>
    <col min="13578" max="13578" width="14.85546875" style="59" bestFit="1" customWidth="1"/>
    <col min="13579" max="13580" width="17.85546875" style="59" customWidth="1"/>
    <col min="13581" max="13829" width="9.140625" style="59"/>
    <col min="13830" max="13830" width="42.140625" style="59" bestFit="1" customWidth="1"/>
    <col min="13831" max="13831" width="7.7109375" style="59" bestFit="1" customWidth="1"/>
    <col min="13832" max="13832" width="14.85546875" style="59" bestFit="1" customWidth="1"/>
    <col min="13833" max="13833" width="14.85546875" style="59" customWidth="1"/>
    <col min="13834" max="13834" width="14.85546875" style="59" bestFit="1" customWidth="1"/>
    <col min="13835" max="13836" width="17.85546875" style="59" customWidth="1"/>
    <col min="13837" max="14085" width="9.140625" style="59"/>
    <col min="14086" max="14086" width="42.140625" style="59" bestFit="1" customWidth="1"/>
    <col min="14087" max="14087" width="7.7109375" style="59" bestFit="1" customWidth="1"/>
    <col min="14088" max="14088" width="14.85546875" style="59" bestFit="1" customWidth="1"/>
    <col min="14089" max="14089" width="14.85546875" style="59" customWidth="1"/>
    <col min="14090" max="14090" width="14.85546875" style="59" bestFit="1" customWidth="1"/>
    <col min="14091" max="14092" width="17.85546875" style="59" customWidth="1"/>
    <col min="14093" max="14341" width="9.140625" style="59"/>
    <col min="14342" max="14342" width="42.140625" style="59" bestFit="1" customWidth="1"/>
    <col min="14343" max="14343" width="7.7109375" style="59" bestFit="1" customWidth="1"/>
    <col min="14344" max="14344" width="14.85546875" style="59" bestFit="1" customWidth="1"/>
    <col min="14345" max="14345" width="14.85546875" style="59" customWidth="1"/>
    <col min="14346" max="14346" width="14.85546875" style="59" bestFit="1" customWidth="1"/>
    <col min="14347" max="14348" width="17.85546875" style="59" customWidth="1"/>
    <col min="14349" max="14597" width="9.140625" style="59"/>
    <col min="14598" max="14598" width="42.140625" style="59" bestFit="1" customWidth="1"/>
    <col min="14599" max="14599" width="7.7109375" style="59" bestFit="1" customWidth="1"/>
    <col min="14600" max="14600" width="14.85546875" style="59" bestFit="1" customWidth="1"/>
    <col min="14601" max="14601" width="14.85546875" style="59" customWidth="1"/>
    <col min="14602" max="14602" width="14.85546875" style="59" bestFit="1" customWidth="1"/>
    <col min="14603" max="14604" width="17.85546875" style="59" customWidth="1"/>
    <col min="14605" max="14853" width="9.140625" style="59"/>
    <col min="14854" max="14854" width="42.140625" style="59" bestFit="1" customWidth="1"/>
    <col min="14855" max="14855" width="7.7109375" style="59" bestFit="1" customWidth="1"/>
    <col min="14856" max="14856" width="14.85546875" style="59" bestFit="1" customWidth="1"/>
    <col min="14857" max="14857" width="14.85546875" style="59" customWidth="1"/>
    <col min="14858" max="14858" width="14.85546875" style="59" bestFit="1" customWidth="1"/>
    <col min="14859" max="14860" width="17.85546875" style="59" customWidth="1"/>
    <col min="14861" max="15109" width="9.140625" style="59"/>
    <col min="15110" max="15110" width="42.140625" style="59" bestFit="1" customWidth="1"/>
    <col min="15111" max="15111" width="7.7109375" style="59" bestFit="1" customWidth="1"/>
    <col min="15112" max="15112" width="14.85546875" style="59" bestFit="1" customWidth="1"/>
    <col min="15113" max="15113" width="14.85546875" style="59" customWidth="1"/>
    <col min="15114" max="15114" width="14.85546875" style="59" bestFit="1" customWidth="1"/>
    <col min="15115" max="15116" width="17.85546875" style="59" customWidth="1"/>
    <col min="15117" max="15365" width="9.140625" style="59"/>
    <col min="15366" max="15366" width="42.140625" style="59" bestFit="1" customWidth="1"/>
    <col min="15367" max="15367" width="7.7109375" style="59" bestFit="1" customWidth="1"/>
    <col min="15368" max="15368" width="14.85546875" style="59" bestFit="1" customWidth="1"/>
    <col min="15369" max="15369" width="14.85546875" style="59" customWidth="1"/>
    <col min="15370" max="15370" width="14.85546875" style="59" bestFit="1" customWidth="1"/>
    <col min="15371" max="15372" width="17.85546875" style="59" customWidth="1"/>
    <col min="15373" max="15621" width="9.140625" style="59"/>
    <col min="15622" max="15622" width="42.140625" style="59" bestFit="1" customWidth="1"/>
    <col min="15623" max="15623" width="7.7109375" style="59" bestFit="1" customWidth="1"/>
    <col min="15624" max="15624" width="14.85546875" style="59" bestFit="1" customWidth="1"/>
    <col min="15625" max="15625" width="14.85546875" style="59" customWidth="1"/>
    <col min="15626" max="15626" width="14.85546875" style="59" bestFit="1" customWidth="1"/>
    <col min="15627" max="15628" width="17.85546875" style="59" customWidth="1"/>
    <col min="15629" max="15877" width="9.140625" style="59"/>
    <col min="15878" max="15878" width="42.140625" style="59" bestFit="1" customWidth="1"/>
    <col min="15879" max="15879" width="7.7109375" style="59" bestFit="1" customWidth="1"/>
    <col min="15880" max="15880" width="14.85546875" style="59" bestFit="1" customWidth="1"/>
    <col min="15881" max="15881" width="14.85546875" style="59" customWidth="1"/>
    <col min="15882" max="15882" width="14.85546875" style="59" bestFit="1" customWidth="1"/>
    <col min="15883" max="15884" width="17.85546875" style="59" customWidth="1"/>
    <col min="15885" max="16133" width="9.140625" style="59"/>
    <col min="16134" max="16134" width="42.140625" style="59" bestFit="1" customWidth="1"/>
    <col min="16135" max="16135" width="7.7109375" style="59" bestFit="1" customWidth="1"/>
    <col min="16136" max="16136" width="14.85546875" style="59" bestFit="1" customWidth="1"/>
    <col min="16137" max="16137" width="14.85546875" style="59" customWidth="1"/>
    <col min="16138" max="16138" width="14.85546875" style="59" bestFit="1" customWidth="1"/>
    <col min="16139" max="16140" width="17.85546875" style="59" customWidth="1"/>
    <col min="16141" max="16384" width="9.140625" style="59"/>
  </cols>
  <sheetData>
    <row r="1" spans="1:14" ht="30.75" customHeight="1" x14ac:dyDescent="0.3">
      <c r="A1" s="856" t="s">
        <v>100</v>
      </c>
      <c r="B1" s="856"/>
      <c r="C1" s="856"/>
      <c r="D1" s="856"/>
      <c r="E1" s="856"/>
      <c r="F1" s="856"/>
      <c r="G1" s="856"/>
      <c r="H1" s="856"/>
      <c r="I1" s="856"/>
      <c r="J1" s="856"/>
      <c r="K1" s="42"/>
      <c r="L1" s="38"/>
    </row>
    <row r="2" spans="1:14" ht="25.5" customHeight="1" thickBot="1" x14ac:dyDescent="0.35">
      <c r="A2" s="400"/>
      <c r="B2" s="400"/>
      <c r="C2" s="400"/>
      <c r="D2" s="400"/>
      <c r="E2" s="400"/>
      <c r="F2" s="400"/>
      <c r="G2" s="400"/>
      <c r="H2" s="400"/>
      <c r="I2" s="857" t="s">
        <v>120</v>
      </c>
      <c r="J2" s="857"/>
      <c r="K2" s="37"/>
      <c r="L2" s="46"/>
    </row>
    <row r="3" spans="1:14" ht="51.75" customHeight="1" thickBot="1" x14ac:dyDescent="0.25">
      <c r="A3" s="858" t="s">
        <v>61</v>
      </c>
      <c r="B3" s="840" t="s">
        <v>201</v>
      </c>
      <c r="C3" s="842" t="s">
        <v>157</v>
      </c>
      <c r="D3" s="842"/>
      <c r="E3" s="842"/>
      <c r="F3" s="842"/>
      <c r="G3" s="842"/>
      <c r="H3" s="842"/>
      <c r="I3" s="859" t="s">
        <v>204</v>
      </c>
      <c r="J3" s="860"/>
      <c r="K3" s="3"/>
      <c r="L3" s="53"/>
    </row>
    <row r="4" spans="1:14" ht="49.5" customHeight="1" thickBot="1" x14ac:dyDescent="0.25">
      <c r="A4" s="841"/>
      <c r="B4" s="841"/>
      <c r="C4" s="446" t="s">
        <v>559</v>
      </c>
      <c r="D4" s="861" t="s">
        <v>420</v>
      </c>
      <c r="E4" s="862"/>
      <c r="F4" s="861" t="s">
        <v>522</v>
      </c>
      <c r="G4" s="862"/>
      <c r="H4" s="447" t="s">
        <v>532</v>
      </c>
      <c r="I4" s="861" t="s">
        <v>558</v>
      </c>
      <c r="J4" s="862"/>
      <c r="K4" s="3"/>
      <c r="L4" s="54"/>
    </row>
    <row r="5" spans="1:14" ht="20.25" thickBot="1" x14ac:dyDescent="0.25">
      <c r="A5" s="402" t="s">
        <v>167</v>
      </c>
      <c r="B5" s="608" t="s">
        <v>27</v>
      </c>
      <c r="C5" s="617" t="s">
        <v>533</v>
      </c>
      <c r="D5" s="828" t="s">
        <v>538</v>
      </c>
      <c r="E5" s="829"/>
      <c r="F5" s="828" t="s">
        <v>539</v>
      </c>
      <c r="G5" s="829"/>
      <c r="H5" s="611">
        <f>181322-179788</f>
        <v>1534</v>
      </c>
      <c r="I5" s="832">
        <v>31762</v>
      </c>
      <c r="J5" s="833"/>
      <c r="K5" s="44"/>
      <c r="L5" s="863"/>
      <c r="N5" s="27"/>
    </row>
    <row r="6" spans="1:14" ht="19.5" hidden="1" customHeight="1" x14ac:dyDescent="0.25">
      <c r="A6" s="403" t="s">
        <v>97</v>
      </c>
      <c r="B6" s="404" t="s">
        <v>27</v>
      </c>
      <c r="C6" s="410"/>
      <c r="D6" s="401"/>
      <c r="E6" s="401"/>
      <c r="F6" s="401"/>
      <c r="G6" s="410"/>
      <c r="H6" s="448"/>
      <c r="I6" s="410"/>
      <c r="J6" s="468"/>
      <c r="K6" s="3"/>
      <c r="L6" s="863"/>
    </row>
    <row r="7" spans="1:14" ht="17.25" hidden="1" customHeight="1" thickBot="1" x14ac:dyDescent="0.3">
      <c r="A7" s="405" t="s">
        <v>82</v>
      </c>
      <c r="B7" s="406" t="s">
        <v>27</v>
      </c>
      <c r="C7" s="618"/>
      <c r="D7" s="401"/>
      <c r="E7" s="401"/>
      <c r="F7" s="401"/>
      <c r="G7" s="410"/>
      <c r="H7" s="448"/>
      <c r="I7" s="410"/>
      <c r="J7" s="468"/>
      <c r="K7" s="3"/>
      <c r="L7" s="863"/>
    </row>
    <row r="8" spans="1:14" ht="19.5" customHeight="1" x14ac:dyDescent="0.25">
      <c r="A8" s="358" t="s">
        <v>62</v>
      </c>
      <c r="B8" s="608"/>
      <c r="C8" s="610"/>
      <c r="D8" s="828"/>
      <c r="E8" s="829"/>
      <c r="F8" s="828"/>
      <c r="G8" s="829"/>
      <c r="H8" s="611"/>
      <c r="I8" s="845"/>
      <c r="J8" s="846"/>
      <c r="K8" s="3"/>
      <c r="L8" s="39"/>
      <c r="M8" s="27"/>
    </row>
    <row r="9" spans="1:14" ht="20.25" customHeight="1" thickBot="1" x14ac:dyDescent="0.35">
      <c r="A9" s="359" t="s">
        <v>60</v>
      </c>
      <c r="B9" s="404" t="s">
        <v>27</v>
      </c>
      <c r="C9" s="401">
        <v>3591</v>
      </c>
      <c r="D9" s="830">
        <v>13395</v>
      </c>
      <c r="E9" s="831"/>
      <c r="F9" s="830">
        <v>3802</v>
      </c>
      <c r="G9" s="831"/>
      <c r="H9" s="613">
        <f>F9-C9</f>
        <v>211</v>
      </c>
      <c r="I9" s="847">
        <v>1356</v>
      </c>
      <c r="J9" s="848"/>
      <c r="K9" s="353"/>
      <c r="L9" s="39"/>
      <c r="M9" s="27"/>
    </row>
    <row r="10" spans="1:14" ht="18.75" customHeight="1" x14ac:dyDescent="0.25">
      <c r="A10" s="358" t="s">
        <v>63</v>
      </c>
      <c r="B10" s="608"/>
      <c r="C10" s="614"/>
      <c r="D10" s="849"/>
      <c r="E10" s="850"/>
      <c r="F10" s="828"/>
      <c r="G10" s="829"/>
      <c r="H10" s="616"/>
      <c r="I10" s="851"/>
      <c r="J10" s="852"/>
      <c r="K10" s="3"/>
      <c r="L10" s="855"/>
    </row>
    <row r="11" spans="1:14" ht="20.25" customHeight="1" thickBot="1" x14ac:dyDescent="0.3">
      <c r="A11" s="407" t="s">
        <v>60</v>
      </c>
      <c r="B11" s="404" t="s">
        <v>27</v>
      </c>
      <c r="C11" s="401">
        <v>2797</v>
      </c>
      <c r="D11" s="830">
        <v>13233</v>
      </c>
      <c r="E11" s="831"/>
      <c r="F11" s="830">
        <v>3021</v>
      </c>
      <c r="G11" s="831"/>
      <c r="H11" s="613">
        <f>F11-C11</f>
        <v>224</v>
      </c>
      <c r="I11" s="853">
        <v>1976</v>
      </c>
      <c r="J11" s="848"/>
      <c r="K11" s="3"/>
      <c r="L11" s="855"/>
      <c r="M11" s="27"/>
    </row>
    <row r="12" spans="1:14" ht="18.75" customHeight="1" x14ac:dyDescent="0.25">
      <c r="A12" s="408" t="s">
        <v>57</v>
      </c>
      <c r="B12" s="608"/>
      <c r="C12" s="614"/>
      <c r="D12" s="849"/>
      <c r="E12" s="850"/>
      <c r="F12" s="828"/>
      <c r="G12" s="829"/>
      <c r="H12" s="616"/>
      <c r="I12" s="854"/>
      <c r="J12" s="846"/>
      <c r="K12" s="44"/>
      <c r="L12" s="855"/>
      <c r="M12" s="27"/>
    </row>
    <row r="13" spans="1:14" ht="19.5" customHeight="1" thickBot="1" x14ac:dyDescent="0.3">
      <c r="A13" s="409" t="s">
        <v>60</v>
      </c>
      <c r="B13" s="609" t="s">
        <v>27</v>
      </c>
      <c r="C13" s="612">
        <f>C9-C11</f>
        <v>794</v>
      </c>
      <c r="D13" s="830">
        <f>D9-D11</f>
        <v>162</v>
      </c>
      <c r="E13" s="831"/>
      <c r="F13" s="830">
        <f>F9-F11</f>
        <v>781</v>
      </c>
      <c r="G13" s="831"/>
      <c r="H13" s="613">
        <f>F13-C13</f>
        <v>-13</v>
      </c>
      <c r="I13" s="830">
        <f>I9-I11</f>
        <v>-620</v>
      </c>
      <c r="J13" s="831"/>
      <c r="K13" s="693"/>
      <c r="L13" s="855"/>
    </row>
    <row r="14" spans="1:14" ht="15.75" customHeight="1" x14ac:dyDescent="0.2">
      <c r="A14" s="834" t="s">
        <v>166</v>
      </c>
      <c r="B14" s="834"/>
      <c r="C14" s="834"/>
      <c r="D14" s="834"/>
      <c r="E14" s="834"/>
      <c r="F14" s="834"/>
      <c r="G14" s="834"/>
      <c r="H14" s="834"/>
      <c r="I14" s="834"/>
      <c r="J14" s="834"/>
      <c r="L14" s="855"/>
    </row>
    <row r="15" spans="1:14" ht="12.75" hidden="1" customHeight="1" x14ac:dyDescent="0.2">
      <c r="A15" s="835" t="s">
        <v>355</v>
      </c>
      <c r="B15" s="835"/>
      <c r="C15" s="835"/>
      <c r="D15" s="835"/>
      <c r="E15" s="835"/>
      <c r="F15" s="835"/>
      <c r="G15" s="835"/>
      <c r="H15" s="835"/>
      <c r="I15" s="835"/>
      <c r="J15" s="835"/>
      <c r="L15" s="855"/>
    </row>
    <row r="16" spans="1:14" ht="34.5" customHeight="1" x14ac:dyDescent="0.2">
      <c r="A16" s="835" t="s">
        <v>355</v>
      </c>
      <c r="B16" s="835"/>
      <c r="C16" s="835"/>
      <c r="D16" s="835"/>
      <c r="E16" s="835"/>
      <c r="F16" s="835"/>
      <c r="G16" s="835"/>
      <c r="H16" s="835"/>
      <c r="I16" s="835"/>
      <c r="J16" s="835"/>
      <c r="L16" s="855"/>
    </row>
    <row r="17" spans="1:12" ht="15" customHeight="1" x14ac:dyDescent="0.2">
      <c r="A17" s="835" t="s">
        <v>557</v>
      </c>
      <c r="B17" s="835"/>
      <c r="C17" s="835"/>
      <c r="D17" s="835"/>
      <c r="E17" s="835"/>
      <c r="F17" s="835"/>
      <c r="G17" s="835"/>
      <c r="H17" s="835"/>
      <c r="I17" s="835"/>
      <c r="J17" s="835"/>
    </row>
    <row r="18" spans="1:12" ht="18" customHeight="1" thickBot="1" x14ac:dyDescent="0.3">
      <c r="A18" s="71"/>
      <c r="B18" s="71"/>
      <c r="C18" s="68"/>
      <c r="D18" s="68"/>
      <c r="E18" s="68"/>
      <c r="F18" s="68"/>
      <c r="G18" s="68"/>
      <c r="H18" s="68"/>
      <c r="I18" s="68"/>
      <c r="J18" s="68"/>
    </row>
    <row r="19" spans="1:12" ht="53.45" customHeight="1" thickBot="1" x14ac:dyDescent="0.25">
      <c r="A19" s="838" t="s">
        <v>61</v>
      </c>
      <c r="B19" s="840" t="s">
        <v>201</v>
      </c>
      <c r="C19" s="842" t="s">
        <v>157</v>
      </c>
      <c r="D19" s="842"/>
      <c r="E19" s="842"/>
      <c r="F19" s="842"/>
      <c r="G19" s="842"/>
      <c r="H19" s="842"/>
      <c r="I19" s="843" t="s">
        <v>204</v>
      </c>
      <c r="J19" s="844"/>
      <c r="L19" s="51"/>
    </row>
    <row r="20" spans="1:12" ht="48.75" customHeight="1" thickBot="1" x14ac:dyDescent="0.25">
      <c r="A20" s="839"/>
      <c r="B20" s="841"/>
      <c r="C20" s="682" t="s">
        <v>584</v>
      </c>
      <c r="D20" s="836" t="s">
        <v>556</v>
      </c>
      <c r="E20" s="837"/>
      <c r="F20" s="836" t="s">
        <v>585</v>
      </c>
      <c r="G20" s="837"/>
      <c r="H20" s="683" t="s">
        <v>586</v>
      </c>
      <c r="I20" s="836" t="s">
        <v>555</v>
      </c>
      <c r="J20" s="837"/>
      <c r="L20" s="51"/>
    </row>
    <row r="21" spans="1:12" ht="19.5" customHeight="1" thickBot="1" x14ac:dyDescent="0.3">
      <c r="A21" s="355" t="s">
        <v>31</v>
      </c>
      <c r="B21" s="609" t="s">
        <v>27</v>
      </c>
      <c r="C21" s="633">
        <v>990</v>
      </c>
      <c r="D21" s="832">
        <v>2468</v>
      </c>
      <c r="E21" s="833"/>
      <c r="F21" s="832">
        <v>1068</v>
      </c>
      <c r="G21" s="833"/>
      <c r="H21" s="689">
        <f>F21-C21</f>
        <v>78</v>
      </c>
      <c r="I21" s="822">
        <v>89</v>
      </c>
      <c r="J21" s="823"/>
      <c r="L21" s="52"/>
    </row>
    <row r="22" spans="1:12" ht="20.25" customHeight="1" thickBot="1" x14ac:dyDescent="0.3">
      <c r="A22" s="356" t="s">
        <v>32</v>
      </c>
      <c r="B22" s="357" t="s">
        <v>27</v>
      </c>
      <c r="C22" s="633">
        <v>419</v>
      </c>
      <c r="D22" s="832">
        <v>1045</v>
      </c>
      <c r="E22" s="833"/>
      <c r="F22" s="832">
        <v>469</v>
      </c>
      <c r="G22" s="833"/>
      <c r="H22" s="689">
        <f>F22-C22</f>
        <v>50</v>
      </c>
      <c r="I22" s="822">
        <v>83</v>
      </c>
      <c r="J22" s="823"/>
      <c r="L22" s="52"/>
    </row>
    <row r="23" spans="1:12" ht="18.75" customHeight="1" x14ac:dyDescent="0.25">
      <c r="A23" s="358" t="s">
        <v>103</v>
      </c>
      <c r="B23" s="824" t="s">
        <v>27</v>
      </c>
      <c r="C23" s="826">
        <f>C21-C22</f>
        <v>571</v>
      </c>
      <c r="D23" s="828">
        <f>D21-D22</f>
        <v>1423</v>
      </c>
      <c r="E23" s="829"/>
      <c r="F23" s="828">
        <f>F21-F22</f>
        <v>599</v>
      </c>
      <c r="G23" s="829"/>
      <c r="H23" s="826">
        <f>F23-C23</f>
        <v>28</v>
      </c>
      <c r="I23" s="828">
        <f>I21-I22</f>
        <v>6</v>
      </c>
      <c r="J23" s="829"/>
      <c r="L23" s="51"/>
    </row>
    <row r="24" spans="1:12" ht="17.25" thickBot="1" x14ac:dyDescent="0.3">
      <c r="A24" s="359" t="s">
        <v>60</v>
      </c>
      <c r="B24" s="825"/>
      <c r="C24" s="827"/>
      <c r="D24" s="830"/>
      <c r="E24" s="831"/>
      <c r="F24" s="830"/>
      <c r="G24" s="831"/>
      <c r="H24" s="827"/>
      <c r="I24" s="830"/>
      <c r="J24" s="831"/>
      <c r="L24" s="51"/>
    </row>
    <row r="25" spans="1:12" ht="19.5" customHeight="1" thickBot="1" x14ac:dyDescent="0.3">
      <c r="A25" s="360" t="s">
        <v>209</v>
      </c>
      <c r="B25" s="609"/>
      <c r="C25" s="633">
        <v>633</v>
      </c>
      <c r="D25" s="832">
        <v>1928</v>
      </c>
      <c r="E25" s="833"/>
      <c r="F25" s="832">
        <v>684</v>
      </c>
      <c r="G25" s="833"/>
      <c r="H25" s="689">
        <f>F25-C25</f>
        <v>51</v>
      </c>
      <c r="I25" s="822">
        <v>45</v>
      </c>
      <c r="J25" s="823"/>
      <c r="L25" s="51"/>
    </row>
    <row r="26" spans="1:12" ht="20.25" customHeight="1" thickBot="1" x14ac:dyDescent="0.3">
      <c r="A26" s="361" t="s">
        <v>208</v>
      </c>
      <c r="B26" s="357"/>
      <c r="C26" s="633">
        <v>496</v>
      </c>
      <c r="D26" s="832">
        <v>1303</v>
      </c>
      <c r="E26" s="833"/>
      <c r="F26" s="832">
        <v>578</v>
      </c>
      <c r="G26" s="833"/>
      <c r="H26" s="689">
        <f>F26-C26</f>
        <v>82</v>
      </c>
      <c r="I26" s="822">
        <v>52</v>
      </c>
      <c r="J26" s="823"/>
      <c r="L26" s="51"/>
    </row>
    <row r="27" spans="1:12" ht="17.25" customHeight="1" x14ac:dyDescent="0.25">
      <c r="A27" s="354" t="s">
        <v>554</v>
      </c>
      <c r="B27" s="69"/>
      <c r="C27" s="615"/>
      <c r="D27" s="615"/>
      <c r="E27" s="615"/>
      <c r="F27" s="615"/>
      <c r="G27" s="615"/>
      <c r="H27" s="615"/>
      <c r="I27" s="39"/>
      <c r="J27" s="39"/>
      <c r="L27" s="51"/>
    </row>
    <row r="28" spans="1:12" ht="13.5" customHeight="1" x14ac:dyDescent="0.25">
      <c r="A28" s="354" t="s">
        <v>553</v>
      </c>
      <c r="B28" s="69"/>
      <c r="C28" s="615"/>
      <c r="D28" s="615"/>
      <c r="E28" s="615"/>
      <c r="F28" s="615"/>
      <c r="G28" s="615"/>
      <c r="H28" s="615"/>
      <c r="I28" s="39"/>
      <c r="J28" s="39"/>
      <c r="L28" s="51"/>
    </row>
    <row r="29" spans="1:12" ht="13.5" customHeight="1" x14ac:dyDescent="0.25">
      <c r="A29" s="70" t="s">
        <v>552</v>
      </c>
      <c r="B29" s="69"/>
      <c r="C29" s="615"/>
      <c r="D29" s="615"/>
      <c r="E29" s="615"/>
      <c r="F29" s="615"/>
      <c r="G29" s="615"/>
      <c r="H29" s="615"/>
      <c r="I29" s="615"/>
      <c r="J29" s="39"/>
    </row>
    <row r="30" spans="1:12" ht="16.5" x14ac:dyDescent="0.25">
      <c r="A30" s="70"/>
      <c r="B30" s="69"/>
      <c r="C30" s="615"/>
      <c r="D30" s="615"/>
      <c r="E30" s="615"/>
      <c r="F30" s="615"/>
      <c r="G30" s="615"/>
      <c r="H30" s="615"/>
      <c r="I30" s="615"/>
      <c r="J30" s="39"/>
    </row>
    <row r="40" ht="12" customHeight="1" x14ac:dyDescent="0.2"/>
  </sheetData>
  <mergeCells count="61">
    <mergeCell ref="L10:L16"/>
    <mergeCell ref="A1:J1"/>
    <mergeCell ref="I2:J2"/>
    <mergeCell ref="A3:A4"/>
    <mergeCell ref="B3:B4"/>
    <mergeCell ref="C3:H3"/>
    <mergeCell ref="I3:J3"/>
    <mergeCell ref="D4:E4"/>
    <mergeCell ref="F4:G4"/>
    <mergeCell ref="I4:J4"/>
    <mergeCell ref="D5:E5"/>
    <mergeCell ref="F5:G5"/>
    <mergeCell ref="I5:J5"/>
    <mergeCell ref="L5:L7"/>
    <mergeCell ref="D8:E8"/>
    <mergeCell ref="F8:G8"/>
    <mergeCell ref="I8:J8"/>
    <mergeCell ref="D13:E13"/>
    <mergeCell ref="F13:G13"/>
    <mergeCell ref="I13:J13"/>
    <mergeCell ref="D9:E9"/>
    <mergeCell ref="F9:G9"/>
    <mergeCell ref="I9:J9"/>
    <mergeCell ref="D10:E10"/>
    <mergeCell ref="F10:G10"/>
    <mergeCell ref="I10:J10"/>
    <mergeCell ref="D11:E11"/>
    <mergeCell ref="F11:G11"/>
    <mergeCell ref="I11:J11"/>
    <mergeCell ref="D12:E12"/>
    <mergeCell ref="F12:G12"/>
    <mergeCell ref="I12:J12"/>
    <mergeCell ref="A14:J14"/>
    <mergeCell ref="A15:J15"/>
    <mergeCell ref="A16:J16"/>
    <mergeCell ref="D20:E20"/>
    <mergeCell ref="F20:G20"/>
    <mergeCell ref="A17:J17"/>
    <mergeCell ref="A19:A20"/>
    <mergeCell ref="B19:B20"/>
    <mergeCell ref="C19:H19"/>
    <mergeCell ref="I19:J19"/>
    <mergeCell ref="I20:J20"/>
    <mergeCell ref="I21:J21"/>
    <mergeCell ref="I22:J22"/>
    <mergeCell ref="D21:E21"/>
    <mergeCell ref="D22:E22"/>
    <mergeCell ref="F21:G21"/>
    <mergeCell ref="F22:G22"/>
    <mergeCell ref="I25:J25"/>
    <mergeCell ref="I26:J26"/>
    <mergeCell ref="B23:B24"/>
    <mergeCell ref="H23:H24"/>
    <mergeCell ref="I23:J24"/>
    <mergeCell ref="C23:C24"/>
    <mergeCell ref="D23:E24"/>
    <mergeCell ref="D25:E25"/>
    <mergeCell ref="D26:E26"/>
    <mergeCell ref="F23:G24"/>
    <mergeCell ref="F25:G25"/>
    <mergeCell ref="F26:G26"/>
  </mergeCells>
  <printOptions horizontalCentered="1"/>
  <pageMargins left="0.6692913385826772" right="0.35433070866141736" top="0.35433070866141736" bottom="0.43307086614173229" header="0.19685039370078741" footer="0.15748031496062992"/>
  <pageSetup paperSize="9" scale="51" orientation="portrait" r:id="rId1"/>
  <headerFooter alignWithMargins="0">
    <oddFooter>&amp;C1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U74"/>
  <sheetViews>
    <sheetView view="pageBreakPreview" zoomScale="70" zoomScaleNormal="80" zoomScaleSheetLayoutView="70" workbookViewId="0">
      <selection activeCell="K10" sqref="K10:S10"/>
    </sheetView>
  </sheetViews>
  <sheetFormatPr defaultColWidth="9.140625" defaultRowHeight="12.75" x14ac:dyDescent="0.2"/>
  <cols>
    <col min="1" max="1" width="8.140625" style="59" customWidth="1"/>
    <col min="2" max="2" width="79.28515625" style="59" customWidth="1"/>
    <col min="3" max="3" width="9.5703125" style="59" bestFit="1" customWidth="1"/>
    <col min="4" max="4" width="11.140625" style="59" customWidth="1"/>
    <col min="5" max="5" width="13.7109375" style="59" customWidth="1"/>
    <col min="6" max="6" width="14.42578125" style="59" customWidth="1"/>
    <col min="7" max="7" width="14.5703125" style="59" customWidth="1"/>
    <col min="8" max="8" width="14.42578125" style="59" customWidth="1"/>
    <col min="9" max="9" width="16.7109375" style="59" customWidth="1"/>
    <col min="10" max="10" width="12" style="59" hidden="1" customWidth="1"/>
    <col min="11" max="11" width="4.85546875" style="51" customWidth="1"/>
    <col min="12" max="12" width="38.28515625" style="59" bestFit="1" customWidth="1"/>
    <col min="13" max="16384" width="9.140625" style="59"/>
  </cols>
  <sheetData>
    <row r="1" spans="1:21" ht="21" customHeight="1" x14ac:dyDescent="0.2">
      <c r="A1" s="867" t="s">
        <v>213</v>
      </c>
      <c r="B1" s="867"/>
      <c r="C1" s="867"/>
      <c r="D1" s="867"/>
      <c r="E1" s="867"/>
      <c r="F1" s="867"/>
      <c r="G1" s="867"/>
      <c r="H1" s="867"/>
      <c r="I1" s="867"/>
      <c r="J1" s="867"/>
    </row>
    <row r="2" spans="1:21" ht="12" customHeight="1" thickBot="1" x14ac:dyDescent="0.35">
      <c r="A2" s="3"/>
      <c r="B2" s="418"/>
      <c r="C2" s="418"/>
      <c r="D2" s="868"/>
      <c r="E2" s="868"/>
      <c r="F2" s="868"/>
      <c r="G2" s="868"/>
      <c r="H2" s="868"/>
      <c r="I2" s="868"/>
      <c r="J2" s="418"/>
    </row>
    <row r="3" spans="1:21" ht="17.25" customHeight="1" thickBot="1" x14ac:dyDescent="0.25">
      <c r="A3" s="858" t="s">
        <v>349</v>
      </c>
      <c r="B3" s="871" t="s">
        <v>61</v>
      </c>
      <c r="C3" s="872"/>
      <c r="D3" s="840" t="s">
        <v>201</v>
      </c>
      <c r="E3" s="879" t="s">
        <v>587</v>
      </c>
      <c r="F3" s="882" t="s">
        <v>421</v>
      </c>
      <c r="G3" s="885" t="s">
        <v>588</v>
      </c>
      <c r="H3" s="888" t="s">
        <v>589</v>
      </c>
      <c r="I3" s="889"/>
      <c r="J3" s="224" t="s">
        <v>50</v>
      </c>
    </row>
    <row r="4" spans="1:21" ht="17.45" customHeight="1" thickBot="1" x14ac:dyDescent="0.25">
      <c r="A4" s="869"/>
      <c r="B4" s="873"/>
      <c r="C4" s="874"/>
      <c r="D4" s="877"/>
      <c r="E4" s="880"/>
      <c r="F4" s="883"/>
      <c r="G4" s="886"/>
      <c r="H4" s="890"/>
      <c r="I4" s="891"/>
      <c r="J4" s="224"/>
    </row>
    <row r="5" spans="1:21" ht="21" customHeight="1" thickBot="1" x14ac:dyDescent="0.25">
      <c r="A5" s="870"/>
      <c r="B5" s="875"/>
      <c r="C5" s="876"/>
      <c r="D5" s="878"/>
      <c r="E5" s="881"/>
      <c r="F5" s="884"/>
      <c r="G5" s="887"/>
      <c r="H5" s="362" t="s">
        <v>457</v>
      </c>
      <c r="I5" s="362" t="s">
        <v>28</v>
      </c>
      <c r="J5" s="225" t="s">
        <v>71</v>
      </c>
    </row>
    <row r="6" spans="1:21" ht="41.25" customHeight="1" x14ac:dyDescent="0.5">
      <c r="A6" s="419" t="s">
        <v>56</v>
      </c>
      <c r="B6" s="892" t="s">
        <v>426</v>
      </c>
      <c r="C6" s="893"/>
      <c r="D6" s="420" t="s">
        <v>27</v>
      </c>
      <c r="E6" s="784">
        <v>82274.100000000006</v>
      </c>
      <c r="F6" s="451">
        <v>82303.533332999999</v>
      </c>
      <c r="G6" s="781">
        <v>79441.100000000006</v>
      </c>
      <c r="H6" s="451">
        <f>G6-E6</f>
        <v>-2833</v>
      </c>
      <c r="I6" s="787">
        <f>G6/E6*100</f>
        <v>96.556632038515161</v>
      </c>
      <c r="J6" s="226"/>
      <c r="K6" s="50"/>
      <c r="L6" s="411"/>
    </row>
    <row r="7" spans="1:21" ht="19.5" hidden="1" customHeight="1" thickBot="1" x14ac:dyDescent="0.3">
      <c r="A7" s="243" t="s">
        <v>177</v>
      </c>
      <c r="B7" s="421" t="s">
        <v>427</v>
      </c>
      <c r="C7" s="422"/>
      <c r="D7" s="423"/>
      <c r="E7" s="623"/>
      <c r="F7" s="452"/>
      <c r="G7" s="624"/>
      <c r="H7" s="788">
        <f t="shared" ref="H7" si="0">G7-E7</f>
        <v>0</v>
      </c>
      <c r="I7" s="789"/>
      <c r="J7" s="223"/>
    </row>
    <row r="8" spans="1:21" ht="16.5" customHeight="1" x14ac:dyDescent="0.2">
      <c r="A8" s="243" t="s">
        <v>177</v>
      </c>
      <c r="B8" s="865" t="s">
        <v>191</v>
      </c>
      <c r="C8" s="866"/>
      <c r="D8" s="417" t="s">
        <v>27</v>
      </c>
      <c r="E8" s="785">
        <v>10804</v>
      </c>
      <c r="F8" s="452" t="s">
        <v>221</v>
      </c>
      <c r="G8" s="782">
        <v>10605.9</v>
      </c>
      <c r="H8" s="452">
        <f>G8-E8</f>
        <v>-198.10000000000036</v>
      </c>
      <c r="I8" s="789">
        <f>G8/E8*100</f>
        <v>98.16641984450203</v>
      </c>
      <c r="J8" s="223"/>
      <c r="K8" s="95"/>
      <c r="L8" s="21"/>
      <c r="M8" s="6"/>
    </row>
    <row r="9" spans="1:21" ht="16.5" customHeight="1" x14ac:dyDescent="0.2">
      <c r="A9" s="243" t="s">
        <v>178</v>
      </c>
      <c r="B9" s="865" t="s">
        <v>384</v>
      </c>
      <c r="C9" s="866"/>
      <c r="D9" s="417" t="s">
        <v>27</v>
      </c>
      <c r="E9" s="785">
        <v>21482.6</v>
      </c>
      <c r="F9" s="452">
        <v>33925.75</v>
      </c>
      <c r="G9" s="782">
        <v>19621.3</v>
      </c>
      <c r="H9" s="452">
        <f>G9-E9</f>
        <v>-1861.2999999999993</v>
      </c>
      <c r="I9" s="789">
        <f>G9/E9*100</f>
        <v>91.335778723245795</v>
      </c>
      <c r="J9" s="223"/>
      <c r="K9" s="95"/>
      <c r="L9" s="21"/>
      <c r="M9" s="6"/>
    </row>
    <row r="10" spans="1:21" ht="16.5" customHeight="1" x14ac:dyDescent="0.3">
      <c r="A10" s="243" t="s">
        <v>416</v>
      </c>
      <c r="B10" s="865" t="s">
        <v>385</v>
      </c>
      <c r="C10" s="866"/>
      <c r="D10" s="417" t="s">
        <v>27</v>
      </c>
      <c r="E10" s="785">
        <v>22464</v>
      </c>
      <c r="F10" s="452">
        <v>22104</v>
      </c>
      <c r="G10" s="782">
        <v>19455</v>
      </c>
      <c r="H10" s="452">
        <f>G10-E10</f>
        <v>-3009</v>
      </c>
      <c r="I10" s="789">
        <f>G10/E10*100</f>
        <v>86.605235042735046</v>
      </c>
      <c r="J10" s="223"/>
      <c r="K10" s="864"/>
      <c r="L10" s="864"/>
      <c r="M10" s="864"/>
      <c r="N10" s="864"/>
      <c r="O10" s="864"/>
      <c r="P10" s="864"/>
      <c r="Q10" s="864"/>
      <c r="R10" s="864"/>
      <c r="S10" s="864"/>
      <c r="T10" s="684"/>
      <c r="U10" s="684"/>
    </row>
    <row r="11" spans="1:21" ht="16.5" hidden="1" x14ac:dyDescent="0.2">
      <c r="A11" s="243" t="s">
        <v>179</v>
      </c>
      <c r="B11" s="865" t="s">
        <v>343</v>
      </c>
      <c r="C11" s="866"/>
      <c r="D11" s="417" t="s">
        <v>27</v>
      </c>
      <c r="E11" s="623" t="s">
        <v>221</v>
      </c>
      <c r="F11" s="452" t="s">
        <v>221</v>
      </c>
      <c r="G11" s="624" t="s">
        <v>221</v>
      </c>
      <c r="H11" s="452" t="e">
        <f t="shared" ref="H11:H25" si="1">G11-E11</f>
        <v>#VALUE!</v>
      </c>
      <c r="I11" s="789" t="e">
        <f t="shared" ref="I11:I25" si="2">G11/E11*100</f>
        <v>#VALUE!</v>
      </c>
      <c r="J11" s="223"/>
      <c r="K11" s="95"/>
      <c r="L11" s="21"/>
      <c r="M11" s="6"/>
    </row>
    <row r="12" spans="1:21" ht="33" customHeight="1" x14ac:dyDescent="0.2">
      <c r="A12" s="243" t="s">
        <v>179</v>
      </c>
      <c r="B12" s="894" t="s">
        <v>344</v>
      </c>
      <c r="C12" s="895"/>
      <c r="D12" s="417" t="s">
        <v>27</v>
      </c>
      <c r="E12" s="785">
        <v>1387</v>
      </c>
      <c r="F12" s="452" t="s">
        <v>221</v>
      </c>
      <c r="G12" s="782">
        <v>1366.8</v>
      </c>
      <c r="H12" s="452">
        <f t="shared" si="1"/>
        <v>-20.200000000000045</v>
      </c>
      <c r="I12" s="789">
        <f t="shared" si="2"/>
        <v>98.543619322278303</v>
      </c>
      <c r="J12" s="223"/>
      <c r="K12" s="95"/>
      <c r="L12" s="21"/>
      <c r="M12" s="6"/>
    </row>
    <row r="13" spans="1:21" ht="16.5" customHeight="1" x14ac:dyDescent="0.2">
      <c r="A13" s="243" t="s">
        <v>180</v>
      </c>
      <c r="B13" s="865" t="s">
        <v>192</v>
      </c>
      <c r="C13" s="866"/>
      <c r="D13" s="417" t="s">
        <v>27</v>
      </c>
      <c r="E13" s="785">
        <v>8374</v>
      </c>
      <c r="F13" s="452">
        <v>7897.625</v>
      </c>
      <c r="G13" s="782">
        <v>8132.9</v>
      </c>
      <c r="H13" s="452">
        <f t="shared" si="1"/>
        <v>-241.10000000000036</v>
      </c>
      <c r="I13" s="789">
        <f t="shared" si="2"/>
        <v>97.120850250776201</v>
      </c>
      <c r="J13" s="223"/>
      <c r="K13" s="95"/>
      <c r="L13" s="21"/>
      <c r="M13" s="6"/>
    </row>
    <row r="14" spans="1:21" ht="16.5" customHeight="1" x14ac:dyDescent="0.2">
      <c r="A14" s="243" t="s">
        <v>181</v>
      </c>
      <c r="B14" s="865" t="s">
        <v>336</v>
      </c>
      <c r="C14" s="866"/>
      <c r="D14" s="417" t="s">
        <v>27</v>
      </c>
      <c r="E14" s="785">
        <v>1542</v>
      </c>
      <c r="F14" s="452">
        <v>844.50833333333333</v>
      </c>
      <c r="G14" s="782">
        <v>1586</v>
      </c>
      <c r="H14" s="452">
        <f t="shared" si="1"/>
        <v>44</v>
      </c>
      <c r="I14" s="789">
        <f t="shared" si="2"/>
        <v>102.85343709468222</v>
      </c>
      <c r="J14" s="223"/>
      <c r="K14" s="95"/>
      <c r="L14" s="21"/>
      <c r="M14" s="6"/>
    </row>
    <row r="15" spans="1:21" ht="16.5" x14ac:dyDescent="0.2">
      <c r="A15" s="243" t="s">
        <v>182</v>
      </c>
      <c r="B15" s="865" t="s">
        <v>337</v>
      </c>
      <c r="C15" s="866"/>
      <c r="D15" s="417" t="s">
        <v>27</v>
      </c>
      <c r="E15" s="785">
        <v>9292.2000000000007</v>
      </c>
      <c r="F15" s="452">
        <v>6942.5333333333338</v>
      </c>
      <c r="G15" s="782">
        <v>8979.6</v>
      </c>
      <c r="H15" s="452">
        <f t="shared" si="1"/>
        <v>-312.60000000000036</v>
      </c>
      <c r="I15" s="789">
        <f t="shared" si="2"/>
        <v>96.635888164266802</v>
      </c>
      <c r="J15" s="223"/>
      <c r="K15" s="95"/>
      <c r="L15" s="21"/>
      <c r="M15" s="6"/>
    </row>
    <row r="16" spans="1:21" ht="16.5" x14ac:dyDescent="0.2">
      <c r="A16" s="243" t="s">
        <v>183</v>
      </c>
      <c r="B16" s="865" t="s">
        <v>338</v>
      </c>
      <c r="C16" s="866"/>
      <c r="D16" s="417" t="s">
        <v>27</v>
      </c>
      <c r="E16" s="785">
        <v>1044.5999999999999</v>
      </c>
      <c r="F16" s="452" t="s">
        <v>221</v>
      </c>
      <c r="G16" s="782">
        <v>1009</v>
      </c>
      <c r="H16" s="452">
        <f t="shared" si="1"/>
        <v>-35.599999999999909</v>
      </c>
      <c r="I16" s="789">
        <f t="shared" si="2"/>
        <v>96.591996936626472</v>
      </c>
      <c r="J16" s="223"/>
      <c r="K16" s="95"/>
      <c r="L16" s="21"/>
      <c r="M16" s="6"/>
    </row>
    <row r="17" spans="1:13" ht="16.5" customHeight="1" x14ac:dyDescent="0.2">
      <c r="A17" s="243" t="s">
        <v>184</v>
      </c>
      <c r="B17" s="865" t="s">
        <v>339</v>
      </c>
      <c r="C17" s="866"/>
      <c r="D17" s="417" t="s">
        <v>27</v>
      </c>
      <c r="E17" s="785">
        <v>1343.4</v>
      </c>
      <c r="F17" s="452">
        <v>1016.95</v>
      </c>
      <c r="G17" s="782">
        <v>1415.9</v>
      </c>
      <c r="H17" s="452">
        <f t="shared" si="1"/>
        <v>72.5</v>
      </c>
      <c r="I17" s="789">
        <f t="shared" si="2"/>
        <v>105.39675450349858</v>
      </c>
      <c r="J17" s="223"/>
      <c r="K17" s="95"/>
      <c r="L17" s="21"/>
      <c r="M17" s="6"/>
    </row>
    <row r="18" spans="1:13" ht="16.5" customHeight="1" x14ac:dyDescent="0.2">
      <c r="A18" s="243" t="s">
        <v>185</v>
      </c>
      <c r="B18" s="865" t="s">
        <v>348</v>
      </c>
      <c r="C18" s="866"/>
      <c r="D18" s="417" t="s">
        <v>27</v>
      </c>
      <c r="E18" s="785">
        <v>462.6</v>
      </c>
      <c r="F18" s="452">
        <v>520.24166666666667</v>
      </c>
      <c r="G18" s="782">
        <v>465.5</v>
      </c>
      <c r="H18" s="452">
        <f t="shared" si="1"/>
        <v>2.8999999999999773</v>
      </c>
      <c r="I18" s="789">
        <f t="shared" si="2"/>
        <v>100.62689148292262</v>
      </c>
      <c r="J18" s="223"/>
      <c r="K18" s="95"/>
      <c r="L18" s="21"/>
      <c r="M18" s="6"/>
    </row>
    <row r="19" spans="1:13" ht="16.5" customHeight="1" x14ac:dyDescent="0.2">
      <c r="A19" s="243" t="s">
        <v>186</v>
      </c>
      <c r="B19" s="865" t="s">
        <v>356</v>
      </c>
      <c r="C19" s="866"/>
      <c r="D19" s="417" t="s">
        <v>27</v>
      </c>
      <c r="E19" s="785">
        <v>1923.8</v>
      </c>
      <c r="F19" s="452">
        <v>1757.675</v>
      </c>
      <c r="G19" s="782">
        <v>1817.7</v>
      </c>
      <c r="H19" s="452">
        <f t="shared" si="1"/>
        <v>-106.09999999999991</v>
      </c>
      <c r="I19" s="789">
        <f t="shared" si="2"/>
        <v>94.484873687493504</v>
      </c>
      <c r="J19" s="223"/>
      <c r="K19" s="95"/>
      <c r="L19" s="21"/>
      <c r="M19" s="6"/>
    </row>
    <row r="20" spans="1:13" ht="16.5" customHeight="1" x14ac:dyDescent="0.2">
      <c r="A20" s="243" t="s">
        <v>187</v>
      </c>
      <c r="B20" s="865" t="s">
        <v>340</v>
      </c>
      <c r="C20" s="866"/>
      <c r="D20" s="417" t="s">
        <v>27</v>
      </c>
      <c r="E20" s="785">
        <v>1352.4</v>
      </c>
      <c r="F20" s="452">
        <v>1940.4166666666667</v>
      </c>
      <c r="G20" s="782">
        <v>1138.0999999999999</v>
      </c>
      <c r="H20" s="452">
        <f t="shared" si="1"/>
        <v>-214.30000000000018</v>
      </c>
      <c r="I20" s="789">
        <f t="shared" si="2"/>
        <v>84.154096421177144</v>
      </c>
      <c r="J20" s="223"/>
      <c r="K20" s="95"/>
      <c r="L20" s="21"/>
      <c r="M20" s="6"/>
    </row>
    <row r="21" spans="1:13" ht="16.5" customHeight="1" x14ac:dyDescent="0.2">
      <c r="A21" s="243" t="s">
        <v>188</v>
      </c>
      <c r="B21" s="865" t="s">
        <v>341</v>
      </c>
      <c r="C21" s="866"/>
      <c r="D21" s="417" t="s">
        <v>27</v>
      </c>
      <c r="E21" s="785">
        <v>1301</v>
      </c>
      <c r="F21" s="452">
        <v>1501.5833333333333</v>
      </c>
      <c r="G21" s="782">
        <v>1186</v>
      </c>
      <c r="H21" s="452">
        <f t="shared" si="1"/>
        <v>-115</v>
      </c>
      <c r="I21" s="789">
        <f t="shared" si="2"/>
        <v>91.160645657186777</v>
      </c>
      <c r="J21" s="223"/>
      <c r="K21" s="95"/>
      <c r="L21" s="21"/>
      <c r="M21" s="6"/>
    </row>
    <row r="22" spans="1:13" ht="31.5" customHeight="1" x14ac:dyDescent="0.2">
      <c r="A22" s="243" t="s">
        <v>189</v>
      </c>
      <c r="B22" s="894" t="s">
        <v>342</v>
      </c>
      <c r="C22" s="895"/>
      <c r="D22" s="417" t="s">
        <v>27</v>
      </c>
      <c r="E22" s="785">
        <v>4000.1</v>
      </c>
      <c r="F22" s="452">
        <v>5139.5416663333335</v>
      </c>
      <c r="G22" s="782">
        <v>4123</v>
      </c>
      <c r="H22" s="452">
        <f t="shared" si="1"/>
        <v>122.90000000000009</v>
      </c>
      <c r="I22" s="789">
        <f t="shared" si="2"/>
        <v>103.07242318942028</v>
      </c>
      <c r="J22" s="223"/>
      <c r="K22" s="95"/>
      <c r="L22" s="21"/>
      <c r="M22" s="6"/>
    </row>
    <row r="23" spans="1:13" ht="16.5" customHeight="1" x14ac:dyDescent="0.2">
      <c r="A23" s="243" t="s">
        <v>417</v>
      </c>
      <c r="B23" s="865" t="s">
        <v>51</v>
      </c>
      <c r="C23" s="866"/>
      <c r="D23" s="417" t="s">
        <v>27</v>
      </c>
      <c r="E23" s="785">
        <v>7257.5</v>
      </c>
      <c r="F23" s="452">
        <v>7526.1</v>
      </c>
      <c r="G23" s="782">
        <v>7444.9</v>
      </c>
      <c r="H23" s="452">
        <f t="shared" si="1"/>
        <v>187.39999999999964</v>
      </c>
      <c r="I23" s="789">
        <f t="shared" si="2"/>
        <v>102.58215638994143</v>
      </c>
      <c r="J23" s="223"/>
      <c r="K23" s="95"/>
      <c r="L23" s="21"/>
      <c r="M23" s="6"/>
    </row>
    <row r="24" spans="1:13" ht="16.5" customHeight="1" x14ac:dyDescent="0.2">
      <c r="A24" s="243" t="s">
        <v>190</v>
      </c>
      <c r="B24" s="865" t="s">
        <v>345</v>
      </c>
      <c r="C24" s="866"/>
      <c r="D24" s="417" t="s">
        <v>27</v>
      </c>
      <c r="E24" s="785">
        <v>6157.3</v>
      </c>
      <c r="F24" s="452">
        <v>6242.6750000000002</v>
      </c>
      <c r="G24" s="782">
        <v>6148.6</v>
      </c>
      <c r="H24" s="452">
        <f t="shared" si="1"/>
        <v>-8.6999999999998181</v>
      </c>
      <c r="I24" s="789">
        <f t="shared" si="2"/>
        <v>99.858704302210384</v>
      </c>
      <c r="J24" s="223"/>
      <c r="K24" s="95"/>
      <c r="L24" s="21"/>
      <c r="M24" s="6"/>
    </row>
    <row r="25" spans="1:13" ht="20.25" customHeight="1" thickBot="1" x14ac:dyDescent="0.25">
      <c r="A25" s="424" t="s">
        <v>418</v>
      </c>
      <c r="B25" s="897" t="s">
        <v>346</v>
      </c>
      <c r="C25" s="898"/>
      <c r="D25" s="425" t="s">
        <v>27</v>
      </c>
      <c r="E25" s="786">
        <v>1344.6</v>
      </c>
      <c r="F25" s="453">
        <v>1244.9000000000001</v>
      </c>
      <c r="G25" s="783">
        <v>1350.9</v>
      </c>
      <c r="H25" s="453">
        <f t="shared" si="1"/>
        <v>6.3000000000001819</v>
      </c>
      <c r="I25" s="790">
        <f t="shared" si="2"/>
        <v>100.46854082998662</v>
      </c>
      <c r="J25" s="223"/>
      <c r="K25" s="95"/>
      <c r="L25" s="21"/>
      <c r="M25" s="6"/>
    </row>
    <row r="26" spans="1:13" ht="35.25" hidden="1" customHeight="1" thickBot="1" x14ac:dyDescent="0.25">
      <c r="A26" s="454" t="s">
        <v>189</v>
      </c>
      <c r="B26" s="442" t="s">
        <v>347</v>
      </c>
      <c r="C26" s="810" t="s">
        <v>27</v>
      </c>
      <c r="D26" s="455"/>
      <c r="E26" s="455"/>
      <c r="F26" s="455">
        <v>2533</v>
      </c>
      <c r="G26" s="455"/>
      <c r="H26" s="455">
        <f>G26-D26</f>
        <v>0</v>
      </c>
      <c r="I26" s="456" t="e">
        <f>G26/D26*100</f>
        <v>#DIV/0!</v>
      </c>
      <c r="J26" s="223"/>
      <c r="K26" s="95"/>
      <c r="L26" s="21"/>
      <c r="M26" s="6"/>
    </row>
    <row r="27" spans="1:13" s="8" customFormat="1" ht="19.5" hidden="1" x14ac:dyDescent="0.2">
      <c r="A27" s="457" t="s">
        <v>190</v>
      </c>
      <c r="B27" s="458" t="s">
        <v>194</v>
      </c>
      <c r="C27" s="459" t="s">
        <v>27</v>
      </c>
      <c r="D27" s="460" t="s">
        <v>161</v>
      </c>
      <c r="E27" s="460"/>
      <c r="F27" s="460" t="s">
        <v>161</v>
      </c>
      <c r="G27" s="460" t="s">
        <v>161</v>
      </c>
      <c r="H27" s="461"/>
      <c r="I27" s="462"/>
      <c r="J27" s="227"/>
      <c r="K27" s="95"/>
      <c r="L27" s="21"/>
      <c r="M27" s="6"/>
    </row>
    <row r="28" spans="1:13" s="8" customFormat="1" ht="75.75" customHeight="1" x14ac:dyDescent="0.25">
      <c r="A28" s="899" t="s">
        <v>618</v>
      </c>
      <c r="B28" s="899"/>
      <c r="C28" s="899"/>
      <c r="D28" s="899"/>
      <c r="E28" s="899"/>
      <c r="F28" s="899"/>
      <c r="G28" s="899"/>
      <c r="H28" s="899"/>
      <c r="I28" s="899"/>
      <c r="J28" s="227"/>
      <c r="K28" s="141"/>
      <c r="L28" s="21"/>
      <c r="M28" s="6"/>
    </row>
    <row r="29" spans="1:13" s="8" customFormat="1" ht="18" customHeight="1" x14ac:dyDescent="0.2">
      <c r="A29" s="896" t="s">
        <v>203</v>
      </c>
      <c r="B29" s="896"/>
      <c r="C29" s="896"/>
      <c r="D29" s="896"/>
      <c r="E29" s="896"/>
      <c r="F29" s="896"/>
      <c r="G29" s="896"/>
      <c r="H29" s="896"/>
      <c r="I29" s="896"/>
      <c r="J29" s="227"/>
      <c r="K29" s="95"/>
      <c r="L29" s="21"/>
      <c r="M29" s="6"/>
    </row>
    <row r="30" spans="1:13" s="8" customFormat="1" ht="16.5" hidden="1" x14ac:dyDescent="0.2">
      <c r="A30" s="896" t="s">
        <v>193</v>
      </c>
      <c r="B30" s="896"/>
      <c r="C30" s="896"/>
      <c r="D30" s="896"/>
      <c r="E30" s="896"/>
      <c r="F30" s="896"/>
      <c r="G30" s="896"/>
      <c r="H30" s="896"/>
      <c r="I30" s="896"/>
      <c r="J30" s="227"/>
      <c r="K30" s="95"/>
      <c r="L30" s="21"/>
      <c r="M30" s="6"/>
    </row>
    <row r="31" spans="1:13" s="8" customFormat="1" ht="34.5" customHeight="1" x14ac:dyDescent="0.2">
      <c r="A31" s="896" t="s">
        <v>419</v>
      </c>
      <c r="B31" s="896"/>
      <c r="C31" s="896"/>
      <c r="D31" s="896"/>
      <c r="E31" s="896"/>
      <c r="F31" s="896"/>
      <c r="G31" s="896"/>
      <c r="H31" s="896"/>
      <c r="I31" s="896"/>
      <c r="J31" s="227"/>
      <c r="K31" s="95"/>
      <c r="L31" s="21"/>
      <c r="M31" s="6"/>
    </row>
    <row r="32" spans="1:13" s="8" customFormat="1" ht="9" customHeight="1" x14ac:dyDescent="0.2">
      <c r="A32" s="121"/>
      <c r="B32" s="121"/>
      <c r="C32" s="121"/>
      <c r="D32" s="121"/>
      <c r="E32" s="121"/>
      <c r="F32" s="121"/>
      <c r="G32" s="121"/>
      <c r="H32" s="121"/>
      <c r="I32" s="121"/>
      <c r="J32" s="101"/>
      <c r="K32" s="95"/>
      <c r="L32" s="21"/>
      <c r="M32" s="6"/>
    </row>
    <row r="33" spans="1:14" s="8" customFormat="1" ht="19.5" customHeight="1" x14ac:dyDescent="0.2">
      <c r="A33" s="867" t="s">
        <v>296</v>
      </c>
      <c r="B33" s="867"/>
      <c r="C33" s="867"/>
      <c r="D33" s="867"/>
      <c r="E33" s="867"/>
      <c r="F33" s="867"/>
      <c r="G33" s="867"/>
      <c r="H33" s="867"/>
      <c r="I33" s="867"/>
      <c r="J33" s="101"/>
      <c r="K33" s="95"/>
      <c r="L33" s="21"/>
      <c r="M33" s="6"/>
    </row>
    <row r="34" spans="1:14" s="8" customFormat="1" ht="12.75" customHeight="1" thickBot="1" x14ac:dyDescent="0.25">
      <c r="A34" s="121"/>
      <c r="B34" s="121"/>
      <c r="C34" s="121"/>
      <c r="D34" s="121"/>
      <c r="E34" s="121"/>
      <c r="F34" s="121"/>
      <c r="G34" s="121"/>
      <c r="H34" s="121"/>
      <c r="I34" s="121"/>
      <c r="J34" s="101"/>
      <c r="K34" s="95"/>
      <c r="L34" s="21"/>
      <c r="M34" s="6"/>
    </row>
    <row r="35" spans="1:14" s="8" customFormat="1" ht="36" customHeight="1" thickBot="1" x14ac:dyDescent="0.25">
      <c r="A35" s="900" t="s">
        <v>61</v>
      </c>
      <c r="B35" s="901"/>
      <c r="C35" s="902"/>
      <c r="D35" s="902" t="s">
        <v>64</v>
      </c>
      <c r="E35" s="907" t="s">
        <v>590</v>
      </c>
      <c r="F35" s="907" t="s">
        <v>422</v>
      </c>
      <c r="G35" s="907" t="s">
        <v>591</v>
      </c>
      <c r="H35" s="909" t="s">
        <v>592</v>
      </c>
      <c r="I35" s="910"/>
      <c r="J35" s="101"/>
      <c r="K35" s="95"/>
      <c r="L35" s="50"/>
      <c r="M35" s="6"/>
    </row>
    <row r="36" spans="1:14" s="8" customFormat="1" ht="17.25" customHeight="1" thickBot="1" x14ac:dyDescent="0.25">
      <c r="A36" s="903"/>
      <c r="B36" s="904"/>
      <c r="C36" s="905"/>
      <c r="D36" s="906"/>
      <c r="E36" s="908"/>
      <c r="F36" s="908"/>
      <c r="G36" s="908"/>
      <c r="H36" s="685" t="s">
        <v>457</v>
      </c>
      <c r="I36" s="685" t="s">
        <v>28</v>
      </c>
      <c r="J36" s="101"/>
      <c r="K36" s="95"/>
      <c r="L36" s="50"/>
      <c r="M36" s="6"/>
    </row>
    <row r="37" spans="1:14" s="8" customFormat="1" ht="25.5" customHeight="1" x14ac:dyDescent="0.35">
      <c r="A37" s="913" t="s">
        <v>230</v>
      </c>
      <c r="B37" s="914"/>
      <c r="C37" s="915"/>
      <c r="D37" s="412" t="s">
        <v>27</v>
      </c>
      <c r="E37" s="687">
        <f>E38+E40+E41+E42+E43</f>
        <v>9636.75</v>
      </c>
      <c r="F37" s="687">
        <f>F38+F40+F41+F42+F43</f>
        <v>9744</v>
      </c>
      <c r="G37" s="791">
        <f>G38+G40+G41+G42+G43</f>
        <v>9764.9500000000007</v>
      </c>
      <c r="H37" s="791">
        <f>G37-E37</f>
        <v>128.20000000000073</v>
      </c>
      <c r="I37" s="792">
        <f>G37/E37*100</f>
        <v>101.3303240200275</v>
      </c>
      <c r="J37" s="101"/>
      <c r="K37" s="98"/>
      <c r="L37" s="50"/>
      <c r="M37" s="6"/>
    </row>
    <row r="38" spans="1:14" s="8" customFormat="1" ht="30.75" customHeight="1" x14ac:dyDescent="0.2">
      <c r="A38" s="916" t="s">
        <v>173</v>
      </c>
      <c r="B38" s="917"/>
      <c r="C38" s="918"/>
      <c r="D38" s="413" t="s">
        <v>27</v>
      </c>
      <c r="E38" s="798">
        <v>769</v>
      </c>
      <c r="F38" s="688">
        <v>788</v>
      </c>
      <c r="G38" s="793">
        <v>789</v>
      </c>
      <c r="H38" s="793">
        <f>G38-E38</f>
        <v>20</v>
      </c>
      <c r="I38" s="794">
        <f>G38/E38*100</f>
        <v>102.60078023407021</v>
      </c>
      <c r="J38" s="101"/>
      <c r="K38" s="95"/>
      <c r="L38" s="50"/>
      <c r="M38" s="6"/>
    </row>
    <row r="39" spans="1:14" s="8" customFormat="1" ht="19.5" customHeight="1" x14ac:dyDescent="0.2">
      <c r="A39" s="916" t="s">
        <v>174</v>
      </c>
      <c r="B39" s="917"/>
      <c r="C39" s="918"/>
      <c r="D39" s="414"/>
      <c r="E39" s="799"/>
      <c r="F39" s="686"/>
      <c r="G39" s="800"/>
      <c r="H39" s="793"/>
      <c r="I39" s="794"/>
      <c r="J39" s="101"/>
      <c r="K39" s="95"/>
      <c r="L39" s="50"/>
      <c r="M39" s="6"/>
    </row>
    <row r="40" spans="1:14" s="8" customFormat="1" ht="19.5" customHeight="1" x14ac:dyDescent="0.2">
      <c r="A40" s="919" t="s">
        <v>574</v>
      </c>
      <c r="B40" s="920"/>
      <c r="C40" s="921"/>
      <c r="D40" s="414" t="s">
        <v>27</v>
      </c>
      <c r="E40" s="801">
        <v>409</v>
      </c>
      <c r="F40" s="686">
        <v>301</v>
      </c>
      <c r="G40" s="686">
        <v>283</v>
      </c>
      <c r="H40" s="795">
        <f>G40-E40</f>
        <v>-126</v>
      </c>
      <c r="I40" s="639">
        <f>G40/E40*100</f>
        <v>69.193154034229835</v>
      </c>
      <c r="J40" s="101"/>
      <c r="K40" s="95"/>
      <c r="L40" s="50"/>
      <c r="M40" s="6"/>
    </row>
    <row r="41" spans="1:14" s="8" customFormat="1" ht="21" customHeight="1" x14ac:dyDescent="0.2">
      <c r="A41" s="919" t="s">
        <v>315</v>
      </c>
      <c r="B41" s="920"/>
      <c r="C41" s="921"/>
      <c r="D41" s="414" t="s">
        <v>27</v>
      </c>
      <c r="E41" s="801">
        <v>410</v>
      </c>
      <c r="F41" s="686">
        <v>401</v>
      </c>
      <c r="G41" s="686">
        <v>417</v>
      </c>
      <c r="H41" s="795">
        <f>G41-E41</f>
        <v>7</v>
      </c>
      <c r="I41" s="639">
        <f>G41/E41*100</f>
        <v>101.70731707317073</v>
      </c>
      <c r="J41" s="101"/>
      <c r="K41" s="95"/>
      <c r="L41" s="50"/>
      <c r="M41" s="6"/>
    </row>
    <row r="42" spans="1:14" s="8" customFormat="1" ht="19.5" customHeight="1" x14ac:dyDescent="0.2">
      <c r="A42" s="922" t="s">
        <v>175</v>
      </c>
      <c r="B42" s="923"/>
      <c r="C42" s="924"/>
      <c r="D42" s="415" t="s">
        <v>27</v>
      </c>
      <c r="E42" s="801">
        <v>6680</v>
      </c>
      <c r="F42" s="686">
        <v>6766</v>
      </c>
      <c r="G42" s="802">
        <v>6786</v>
      </c>
      <c r="H42" s="795">
        <f>G42-E42</f>
        <v>106</v>
      </c>
      <c r="I42" s="639">
        <f>G42/E42*100</f>
        <v>101.58682634730538</v>
      </c>
      <c r="J42" s="101"/>
      <c r="K42" s="95"/>
      <c r="L42" s="50"/>
      <c r="M42" s="6"/>
    </row>
    <row r="43" spans="1:14" s="8" customFormat="1" ht="17.25" customHeight="1" thickBot="1" x14ac:dyDescent="0.35">
      <c r="A43" s="925" t="s">
        <v>176</v>
      </c>
      <c r="B43" s="926"/>
      <c r="C43" s="927"/>
      <c r="D43" s="416" t="s">
        <v>27</v>
      </c>
      <c r="E43" s="803">
        <v>1368.75</v>
      </c>
      <c r="F43" s="463">
        <v>1488</v>
      </c>
      <c r="G43" s="740">
        <v>1489.95</v>
      </c>
      <c r="H43" s="796">
        <f>G43-E43</f>
        <v>121.20000000000005</v>
      </c>
      <c r="I43" s="797">
        <f>G43/E43*100</f>
        <v>108.85479452054796</v>
      </c>
      <c r="J43" s="101"/>
      <c r="K43" s="99"/>
      <c r="L43" s="50"/>
      <c r="M43" s="6"/>
    </row>
    <row r="44" spans="1:14" s="8" customFormat="1" ht="16.5" hidden="1" customHeight="1" x14ac:dyDescent="0.2">
      <c r="A44" s="928" t="s">
        <v>292</v>
      </c>
      <c r="B44" s="929"/>
      <c r="C44" s="124" t="s">
        <v>27</v>
      </c>
      <c r="D44" s="125">
        <v>92</v>
      </c>
      <c r="E44" s="125"/>
      <c r="F44" s="125">
        <v>68</v>
      </c>
      <c r="G44" s="125">
        <v>89</v>
      </c>
      <c r="H44" s="125">
        <f t="shared" ref="H44:H46" si="3">G44-D44</f>
        <v>-3</v>
      </c>
      <c r="I44" s="126">
        <f t="shared" ref="I44:I46" si="4">G44/D44*100</f>
        <v>96.739130434782609</v>
      </c>
      <c r="J44" s="101"/>
      <c r="K44" s="95"/>
      <c r="L44" s="50"/>
      <c r="M44" s="6"/>
    </row>
    <row r="45" spans="1:14" s="8" customFormat="1" ht="16.5" hidden="1" customHeight="1" x14ac:dyDescent="0.2">
      <c r="A45" s="930" t="s">
        <v>293</v>
      </c>
      <c r="B45" s="915"/>
      <c r="C45" s="127" t="s">
        <v>27</v>
      </c>
      <c r="D45" s="128">
        <v>1777</v>
      </c>
      <c r="E45" s="128"/>
      <c r="F45" s="128">
        <v>1841</v>
      </c>
      <c r="G45" s="128">
        <v>1409</v>
      </c>
      <c r="H45" s="128">
        <f t="shared" si="3"/>
        <v>-368</v>
      </c>
      <c r="I45" s="110">
        <f t="shared" si="4"/>
        <v>79.290939786156443</v>
      </c>
      <c r="J45" s="101"/>
      <c r="K45" s="95"/>
      <c r="L45" s="50"/>
      <c r="M45" s="6"/>
    </row>
    <row r="46" spans="1:14" s="8" customFormat="1" ht="18" hidden="1" customHeight="1" thickBot="1" x14ac:dyDescent="0.25">
      <c r="A46" s="931" t="s">
        <v>229</v>
      </c>
      <c r="B46" s="932"/>
      <c r="C46" s="129" t="s">
        <v>27</v>
      </c>
      <c r="D46" s="130" t="e">
        <f>#REF!+D44+D45</f>
        <v>#REF!</v>
      </c>
      <c r="E46" s="130"/>
      <c r="F46" s="130">
        <f>E37+F44+F45</f>
        <v>11545.75</v>
      </c>
      <c r="G46" s="130">
        <f>G37+G44+G45</f>
        <v>11262.95</v>
      </c>
      <c r="H46" s="131" t="e">
        <f t="shared" si="3"/>
        <v>#REF!</v>
      </c>
      <c r="I46" s="132" t="e">
        <f t="shared" si="4"/>
        <v>#REF!</v>
      </c>
      <c r="J46" s="101"/>
      <c r="K46" s="95"/>
      <c r="L46" s="50"/>
      <c r="M46" s="6"/>
      <c r="N46" s="133"/>
    </row>
    <row r="47" spans="1:14" s="8" customFormat="1" ht="16.5" hidden="1" x14ac:dyDescent="0.2">
      <c r="A47" s="912" t="s">
        <v>294</v>
      </c>
      <c r="B47" s="912"/>
      <c r="C47" s="912"/>
      <c r="D47" s="912"/>
      <c r="E47" s="912"/>
      <c r="F47" s="912"/>
      <c r="G47" s="912"/>
      <c r="H47" s="912"/>
      <c r="I47" s="912"/>
      <c r="J47" s="101"/>
      <c r="K47" s="95"/>
      <c r="L47" s="50"/>
      <c r="M47" s="6"/>
    </row>
    <row r="48" spans="1:14" s="8" customFormat="1" ht="21.75" customHeight="1" x14ac:dyDescent="0.2">
      <c r="A48" s="911" t="s">
        <v>573</v>
      </c>
      <c r="B48" s="912"/>
      <c r="C48" s="912"/>
      <c r="D48" s="912"/>
      <c r="E48" s="912"/>
      <c r="F48" s="912"/>
      <c r="G48" s="912"/>
      <c r="H48" s="912"/>
      <c r="I48" s="912"/>
      <c r="J48" s="101"/>
      <c r="K48" s="95"/>
      <c r="L48" s="21"/>
      <c r="M48" s="6"/>
    </row>
    <row r="49" spans="1:13" s="8" customFormat="1" ht="9.75" customHeight="1" x14ac:dyDescent="0.25">
      <c r="A49" s="122"/>
      <c r="B49" s="122"/>
      <c r="C49" s="122"/>
      <c r="D49" s="122"/>
      <c r="E49" s="122"/>
      <c r="F49" s="122"/>
      <c r="G49" s="122"/>
      <c r="H49" s="122"/>
      <c r="I49" s="122"/>
      <c r="J49" s="101"/>
      <c r="K49" s="95"/>
      <c r="L49" s="21"/>
      <c r="M49" s="6"/>
    </row>
    <row r="50" spans="1:13" s="8" customFormat="1" ht="20.25" customHeight="1" x14ac:dyDescent="0.2">
      <c r="A50" s="867" t="s">
        <v>428</v>
      </c>
      <c r="B50" s="867"/>
      <c r="C50" s="867"/>
      <c r="D50" s="867"/>
      <c r="E50" s="867"/>
      <c r="F50" s="867"/>
      <c r="G50" s="867"/>
      <c r="H50" s="867"/>
      <c r="I50" s="867"/>
      <c r="J50" s="101"/>
      <c r="K50" s="95"/>
      <c r="L50" s="21"/>
      <c r="M50" s="6"/>
    </row>
    <row r="51" spans="1:13" s="8" customFormat="1" ht="9.75" customHeight="1" thickBot="1" x14ac:dyDescent="0.25">
      <c r="A51" s="121"/>
      <c r="B51" s="121"/>
      <c r="C51" s="121"/>
      <c r="D51" s="121"/>
      <c r="E51" s="121"/>
      <c r="F51" s="121"/>
      <c r="G51" s="121"/>
      <c r="H51" s="121"/>
      <c r="I51" s="121"/>
      <c r="J51" s="101"/>
      <c r="K51" s="95"/>
      <c r="L51" s="21"/>
      <c r="M51" s="6"/>
    </row>
    <row r="52" spans="1:13" s="8" customFormat="1" ht="33.75" customHeight="1" thickBot="1" x14ac:dyDescent="0.25">
      <c r="A52" s="933" t="s">
        <v>61</v>
      </c>
      <c r="B52" s="934"/>
      <c r="C52" s="935"/>
      <c r="D52" s="939" t="s">
        <v>64</v>
      </c>
      <c r="E52" s="907" t="s">
        <v>593</v>
      </c>
      <c r="F52" s="907" t="s">
        <v>425</v>
      </c>
      <c r="G52" s="907" t="s">
        <v>594</v>
      </c>
      <c r="H52" s="941" t="s">
        <v>595</v>
      </c>
      <c r="I52" s="942"/>
      <c r="J52" s="101"/>
      <c r="K52" s="95"/>
      <c r="L52" s="134"/>
      <c r="M52" s="6"/>
    </row>
    <row r="53" spans="1:13" s="8" customFormat="1" ht="17.25" thickBot="1" x14ac:dyDescent="0.25">
      <c r="A53" s="936"/>
      <c r="B53" s="937"/>
      <c r="C53" s="938"/>
      <c r="D53" s="940"/>
      <c r="E53" s="908"/>
      <c r="F53" s="908"/>
      <c r="G53" s="908"/>
      <c r="H53" s="685" t="s">
        <v>457</v>
      </c>
      <c r="I53" s="685" t="s">
        <v>28</v>
      </c>
      <c r="J53" s="101"/>
      <c r="K53" s="95"/>
      <c r="L53" s="134"/>
      <c r="M53" s="6"/>
    </row>
    <row r="54" spans="1:13" ht="26.25" customHeight="1" x14ac:dyDescent="0.2">
      <c r="A54" s="955" t="s">
        <v>423</v>
      </c>
      <c r="B54" s="956"/>
      <c r="C54" s="957"/>
      <c r="D54" s="426" t="s">
        <v>27</v>
      </c>
      <c r="E54" s="702">
        <f>E55+E56</f>
        <v>41496</v>
      </c>
      <c r="F54" s="426">
        <f>F55+F56</f>
        <v>41662</v>
      </c>
      <c r="G54" s="702">
        <f>G55+G56</f>
        <v>42068</v>
      </c>
      <c r="H54" s="703">
        <f>G54-E54</f>
        <v>572</v>
      </c>
      <c r="I54" s="704">
        <f>G54/E54*100</f>
        <v>101.37844611528821</v>
      </c>
      <c r="J54" s="123"/>
      <c r="L54" s="3"/>
      <c r="M54" s="27"/>
    </row>
    <row r="55" spans="1:13" ht="16.5" customHeight="1" x14ac:dyDescent="0.2">
      <c r="A55" s="944" t="s">
        <v>113</v>
      </c>
      <c r="B55" s="945"/>
      <c r="C55" s="946"/>
      <c r="D55" s="427" t="s">
        <v>27</v>
      </c>
      <c r="E55" s="464">
        <v>18799</v>
      </c>
      <c r="F55" s="427">
        <v>17183</v>
      </c>
      <c r="G55" s="464">
        <v>17919</v>
      </c>
      <c r="H55" s="703">
        <f>G55-E55</f>
        <v>-880</v>
      </c>
      <c r="I55" s="704">
        <f>G55/E55*100</f>
        <v>95.318899941486251</v>
      </c>
      <c r="J55" s="123"/>
      <c r="K55" s="943"/>
      <c r="L55" s="3"/>
    </row>
    <row r="56" spans="1:13" ht="16.5" customHeight="1" x14ac:dyDescent="0.2">
      <c r="A56" s="944" t="s">
        <v>114</v>
      </c>
      <c r="B56" s="945"/>
      <c r="C56" s="946"/>
      <c r="D56" s="427" t="s">
        <v>27</v>
      </c>
      <c r="E56" s="464">
        <v>22697</v>
      </c>
      <c r="F56" s="427">
        <v>24479</v>
      </c>
      <c r="G56" s="464">
        <v>24149</v>
      </c>
      <c r="H56" s="703">
        <f>G56-E56</f>
        <v>1452</v>
      </c>
      <c r="I56" s="704">
        <f>G56/E56*100</f>
        <v>106.39732123188085</v>
      </c>
      <c r="J56" s="123"/>
      <c r="K56" s="943"/>
      <c r="L56" s="3"/>
    </row>
    <row r="57" spans="1:13" ht="18" customHeight="1" x14ac:dyDescent="0.2">
      <c r="A57" s="947" t="s">
        <v>160</v>
      </c>
      <c r="B57" s="948"/>
      <c r="C57" s="949"/>
      <c r="D57" s="427"/>
      <c r="E57" s="464"/>
      <c r="F57" s="427"/>
      <c r="G57" s="464"/>
      <c r="H57" s="703"/>
      <c r="I57" s="704"/>
      <c r="J57" s="123"/>
      <c r="K57" s="943"/>
      <c r="L57" s="3"/>
    </row>
    <row r="58" spans="1:13" ht="19.5" customHeight="1" x14ac:dyDescent="0.2">
      <c r="A58" s="947" t="s">
        <v>616</v>
      </c>
      <c r="B58" s="948"/>
      <c r="C58" s="949"/>
      <c r="D58" s="427" t="s">
        <v>27</v>
      </c>
      <c r="E58" s="464">
        <f>E59+E60</f>
        <v>36103</v>
      </c>
      <c r="F58" s="427">
        <f>F59+F60</f>
        <v>36192</v>
      </c>
      <c r="G58" s="464">
        <f>G59+G60</f>
        <v>36525</v>
      </c>
      <c r="H58" s="703">
        <f t="shared" ref="H58:H65" si="5">G58-E58</f>
        <v>422</v>
      </c>
      <c r="I58" s="704">
        <f t="shared" ref="I58:I65" si="6">G58/E58*100</f>
        <v>101.16887793258178</v>
      </c>
      <c r="J58" s="123"/>
      <c r="K58" s="943"/>
      <c r="L58" s="3"/>
      <c r="M58" s="3"/>
    </row>
    <row r="59" spans="1:13" ht="16.5" customHeight="1" x14ac:dyDescent="0.2">
      <c r="A59" s="944" t="s">
        <v>113</v>
      </c>
      <c r="B59" s="945"/>
      <c r="C59" s="946"/>
      <c r="D59" s="427" t="s">
        <v>27</v>
      </c>
      <c r="E59" s="464">
        <v>18361</v>
      </c>
      <c r="F59" s="427">
        <v>16556</v>
      </c>
      <c r="G59" s="464">
        <v>17196</v>
      </c>
      <c r="H59" s="703">
        <f t="shared" si="5"/>
        <v>-1165</v>
      </c>
      <c r="I59" s="704">
        <f t="shared" si="6"/>
        <v>93.655029682479167</v>
      </c>
      <c r="J59" s="123"/>
      <c r="K59" s="943"/>
      <c r="L59" s="3"/>
    </row>
    <row r="60" spans="1:13" ht="16.5" customHeight="1" x14ac:dyDescent="0.2">
      <c r="A60" s="944" t="s">
        <v>114</v>
      </c>
      <c r="B60" s="945"/>
      <c r="C60" s="946"/>
      <c r="D60" s="427" t="s">
        <v>27</v>
      </c>
      <c r="E60" s="464">
        <v>17742</v>
      </c>
      <c r="F60" s="427">
        <v>19636</v>
      </c>
      <c r="G60" s="464">
        <v>19329</v>
      </c>
      <c r="H60" s="703">
        <f t="shared" si="5"/>
        <v>1587</v>
      </c>
      <c r="I60" s="704">
        <f t="shared" si="6"/>
        <v>108.94487656408522</v>
      </c>
      <c r="J60" s="123"/>
      <c r="K60" s="943"/>
      <c r="L60" s="3"/>
      <c r="M60" s="3"/>
    </row>
    <row r="61" spans="1:13" ht="16.5" customHeight="1" x14ac:dyDescent="0.2">
      <c r="A61" s="947" t="s">
        <v>424</v>
      </c>
      <c r="B61" s="948"/>
      <c r="C61" s="949"/>
      <c r="D61" s="427" t="s">
        <v>27</v>
      </c>
      <c r="E61" s="464">
        <f>SUM(E62:E63)</f>
        <v>1238</v>
      </c>
      <c r="F61" s="464">
        <f>SUM(F62:F63)</f>
        <v>1235</v>
      </c>
      <c r="G61" s="464">
        <f>SUM(G62:G63)</f>
        <v>1290</v>
      </c>
      <c r="H61" s="703">
        <f>G61-E61</f>
        <v>52</v>
      </c>
      <c r="I61" s="704">
        <f t="shared" si="6"/>
        <v>104.20032310177707</v>
      </c>
      <c r="J61" s="123"/>
      <c r="K61" s="943"/>
      <c r="L61" s="3"/>
      <c r="M61" s="27"/>
    </row>
    <row r="62" spans="1:13" ht="16.5" customHeight="1" x14ac:dyDescent="0.2">
      <c r="A62" s="944" t="s">
        <v>113</v>
      </c>
      <c r="B62" s="945"/>
      <c r="C62" s="946"/>
      <c r="D62" s="427" t="s">
        <v>27</v>
      </c>
      <c r="E62" s="464">
        <v>411</v>
      </c>
      <c r="F62" s="464">
        <v>363</v>
      </c>
      <c r="G62" s="464">
        <v>447</v>
      </c>
      <c r="H62" s="703">
        <f t="shared" si="5"/>
        <v>36</v>
      </c>
      <c r="I62" s="704">
        <f t="shared" si="6"/>
        <v>108.75912408759123</v>
      </c>
      <c r="J62" s="123"/>
      <c r="K62" s="943"/>
      <c r="L62" s="3"/>
    </row>
    <row r="63" spans="1:13" ht="16.5" customHeight="1" x14ac:dyDescent="0.2">
      <c r="A63" s="944" t="s">
        <v>114</v>
      </c>
      <c r="B63" s="945"/>
      <c r="C63" s="946"/>
      <c r="D63" s="427" t="s">
        <v>27</v>
      </c>
      <c r="E63" s="464">
        <v>827</v>
      </c>
      <c r="F63" s="464">
        <v>872</v>
      </c>
      <c r="G63" s="464">
        <v>843</v>
      </c>
      <c r="H63" s="703">
        <f t="shared" si="5"/>
        <v>16</v>
      </c>
      <c r="I63" s="704">
        <f t="shared" si="6"/>
        <v>101.93470374848852</v>
      </c>
      <c r="J63" s="123"/>
      <c r="K63" s="943"/>
      <c r="L63" s="3"/>
    </row>
    <row r="64" spans="1:13" ht="48.75" customHeight="1" x14ac:dyDescent="0.2">
      <c r="A64" s="947" t="s">
        <v>617</v>
      </c>
      <c r="B64" s="948"/>
      <c r="C64" s="949"/>
      <c r="D64" s="427" t="s">
        <v>27</v>
      </c>
      <c r="E64" s="464">
        <v>3057</v>
      </c>
      <c r="F64" s="464">
        <v>3100</v>
      </c>
      <c r="G64" s="464">
        <v>3116</v>
      </c>
      <c r="H64" s="688">
        <f t="shared" si="5"/>
        <v>59</v>
      </c>
      <c r="I64" s="780">
        <f t="shared" si="6"/>
        <v>101.92999672881911</v>
      </c>
      <c r="J64" s="123"/>
      <c r="K64" s="943"/>
      <c r="L64" s="3"/>
    </row>
    <row r="65" spans="1:21" ht="16.5" customHeight="1" thickBot="1" x14ac:dyDescent="0.25">
      <c r="A65" s="947" t="s">
        <v>615</v>
      </c>
      <c r="B65" s="948"/>
      <c r="C65" s="949"/>
      <c r="D65" s="427" t="s">
        <v>27</v>
      </c>
      <c r="E65" s="464">
        <v>1098</v>
      </c>
      <c r="F65" s="464">
        <v>1135</v>
      </c>
      <c r="G65" s="464">
        <v>1137</v>
      </c>
      <c r="H65" s="813">
        <f t="shared" si="5"/>
        <v>39</v>
      </c>
      <c r="I65" s="804">
        <f t="shared" si="6"/>
        <v>103.55191256830601</v>
      </c>
      <c r="J65" s="123"/>
      <c r="K65" s="943"/>
      <c r="L65" s="3"/>
    </row>
    <row r="66" spans="1:21" ht="33.75" hidden="1" customHeight="1" thickBot="1" x14ac:dyDescent="0.25">
      <c r="A66" s="950" t="s">
        <v>172</v>
      </c>
      <c r="B66" s="951"/>
      <c r="C66" s="952"/>
      <c r="D66" s="428" t="s">
        <v>27</v>
      </c>
      <c r="E66" s="464"/>
      <c r="F66" s="464"/>
      <c r="G66" s="464"/>
      <c r="H66" s="463"/>
      <c r="I66" s="705"/>
      <c r="J66" s="809"/>
      <c r="K66" s="943"/>
      <c r="L66" s="3"/>
    </row>
    <row r="67" spans="1:21" s="51" customFormat="1" ht="32.25" customHeight="1" x14ac:dyDescent="0.2">
      <c r="A67" s="953"/>
      <c r="B67" s="953"/>
      <c r="C67" s="953"/>
      <c r="D67" s="953"/>
      <c r="E67" s="953"/>
      <c r="F67" s="953"/>
      <c r="G67" s="953"/>
      <c r="H67" s="953"/>
      <c r="I67" s="953"/>
      <c r="J67" s="3"/>
      <c r="L67" s="59"/>
      <c r="M67" s="59"/>
      <c r="N67" s="59"/>
      <c r="O67" s="59"/>
      <c r="P67" s="59"/>
      <c r="Q67" s="59"/>
      <c r="R67" s="59"/>
      <c r="S67" s="59"/>
      <c r="T67" s="59"/>
      <c r="U67" s="59"/>
    </row>
    <row r="68" spans="1:21" s="51" customFormat="1" ht="15.75" x14ac:dyDescent="0.2">
      <c r="A68" s="954"/>
      <c r="B68" s="954"/>
      <c r="C68" s="954"/>
      <c r="D68" s="954"/>
      <c r="E68" s="954"/>
      <c r="F68" s="954"/>
      <c r="G68" s="954"/>
      <c r="H68" s="954"/>
      <c r="I68" s="954"/>
      <c r="J68" s="3"/>
      <c r="L68" s="59"/>
      <c r="M68" s="59"/>
      <c r="N68" s="59"/>
      <c r="O68" s="59"/>
      <c r="P68" s="59"/>
      <c r="Q68" s="59"/>
      <c r="R68" s="59"/>
      <c r="S68" s="59"/>
      <c r="T68" s="59"/>
      <c r="U68" s="59"/>
    </row>
    <row r="74" spans="1:21" s="51" customFormat="1" x14ac:dyDescent="0.2">
      <c r="A74" s="59"/>
      <c r="B74" s="8"/>
      <c r="C74" s="8"/>
      <c r="D74" s="8"/>
      <c r="E74" s="8"/>
      <c r="F74" s="8"/>
      <c r="G74" s="8"/>
      <c r="H74" s="8"/>
      <c r="I74" s="8"/>
      <c r="J74" s="8"/>
      <c r="L74" s="59"/>
      <c r="M74" s="59"/>
      <c r="N74" s="59"/>
      <c r="O74" s="59"/>
      <c r="P74" s="59"/>
      <c r="Q74" s="59"/>
      <c r="R74" s="59"/>
      <c r="S74" s="59"/>
      <c r="T74" s="59"/>
      <c r="U74" s="59"/>
    </row>
  </sheetData>
  <mergeCells count="75">
    <mergeCell ref="A67:I67"/>
    <mergeCell ref="A68:I68"/>
    <mergeCell ref="A64:C64"/>
    <mergeCell ref="A65:C65"/>
    <mergeCell ref="A54:C54"/>
    <mergeCell ref="A55:C55"/>
    <mergeCell ref="K55:K66"/>
    <mergeCell ref="A56:C56"/>
    <mergeCell ref="A57:C57"/>
    <mergeCell ref="A58:C58"/>
    <mergeCell ref="A59:C59"/>
    <mergeCell ref="A60:C60"/>
    <mergeCell ref="A61:C61"/>
    <mergeCell ref="A62:C62"/>
    <mergeCell ref="A63:C63"/>
    <mergeCell ref="A66:C66"/>
    <mergeCell ref="A50:I50"/>
    <mergeCell ref="A52:C53"/>
    <mergeCell ref="D52:D53"/>
    <mergeCell ref="E52:E53"/>
    <mergeCell ref="F52:F53"/>
    <mergeCell ref="G52:G53"/>
    <mergeCell ref="H52:I52"/>
    <mergeCell ref="A48:I48"/>
    <mergeCell ref="A37:C37"/>
    <mergeCell ref="A38:C38"/>
    <mergeCell ref="A39:C39"/>
    <mergeCell ref="A40:C40"/>
    <mergeCell ref="A41:C41"/>
    <mergeCell ref="A42:C42"/>
    <mergeCell ref="A43:C43"/>
    <mergeCell ref="A44:B44"/>
    <mergeCell ref="A45:B45"/>
    <mergeCell ref="A46:B46"/>
    <mergeCell ref="A47:I47"/>
    <mergeCell ref="A33:I33"/>
    <mergeCell ref="A35:C36"/>
    <mergeCell ref="D35:D36"/>
    <mergeCell ref="E35:E36"/>
    <mergeCell ref="F35:F36"/>
    <mergeCell ref="G35:G36"/>
    <mergeCell ref="H35:I35"/>
    <mergeCell ref="A31:I31"/>
    <mergeCell ref="B18:C18"/>
    <mergeCell ref="B19:C19"/>
    <mergeCell ref="B20:C20"/>
    <mergeCell ref="B21:C21"/>
    <mergeCell ref="B22:C22"/>
    <mergeCell ref="B23:C23"/>
    <mergeCell ref="B24:C24"/>
    <mergeCell ref="B25:C25"/>
    <mergeCell ref="A28:I28"/>
    <mergeCell ref="A29:I29"/>
    <mergeCell ref="A30:I30"/>
    <mergeCell ref="B17:C17"/>
    <mergeCell ref="B6:C6"/>
    <mergeCell ref="B8:C8"/>
    <mergeCell ref="B9:C9"/>
    <mergeCell ref="B10:C10"/>
    <mergeCell ref="B12:C12"/>
    <mergeCell ref="B13:C13"/>
    <mergeCell ref="B14:C14"/>
    <mergeCell ref="B15:C15"/>
    <mergeCell ref="B16:C16"/>
    <mergeCell ref="K10:S10"/>
    <mergeCell ref="B11:C11"/>
    <mergeCell ref="A1:J1"/>
    <mergeCell ref="D2:I2"/>
    <mergeCell ref="A3:A5"/>
    <mergeCell ref="B3:C5"/>
    <mergeCell ref="D3:D5"/>
    <mergeCell ref="E3:E5"/>
    <mergeCell ref="F3:F5"/>
    <mergeCell ref="G3:G5"/>
    <mergeCell ref="H3:I4"/>
  </mergeCells>
  <printOptions horizontalCentered="1"/>
  <pageMargins left="0.70866141732283472" right="0.43307086614173229" top="0.23622047244094491" bottom="0.27559055118110237" header="0.15748031496062992" footer="0.15748031496062992"/>
  <pageSetup paperSize="9" scale="50" orientation="portrait" r:id="rId1"/>
  <headerFooter alignWithMargins="0">
    <oddFooter>&amp;C2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B050"/>
    <pageSetUpPr fitToPage="1"/>
  </sheetPr>
  <dimension ref="A1:R50"/>
  <sheetViews>
    <sheetView view="pageBreakPreview" zoomScale="68" zoomScaleNormal="80" zoomScaleSheetLayoutView="68" workbookViewId="0">
      <selection activeCell="F65" sqref="F65"/>
    </sheetView>
  </sheetViews>
  <sheetFormatPr defaultColWidth="9.140625" defaultRowHeight="12.75" x14ac:dyDescent="0.2"/>
  <cols>
    <col min="1" max="1" width="47.85546875" style="59" customWidth="1"/>
    <col min="2" max="2" width="16.140625" style="59" customWidth="1"/>
    <col min="3" max="3" width="17.140625" style="59" customWidth="1"/>
    <col min="4" max="4" width="17.28515625" style="59" customWidth="1"/>
    <col min="5" max="5" width="18.140625" style="59" customWidth="1"/>
    <col min="6" max="6" width="26.85546875" style="59" customWidth="1"/>
    <col min="7" max="7" width="26.28515625" style="59" customWidth="1"/>
    <col min="8" max="8" width="19.7109375" style="59" customWidth="1"/>
    <col min="9" max="16384" width="9.140625" style="59"/>
  </cols>
  <sheetData>
    <row r="1" spans="1:13" ht="24.75" customHeight="1" x14ac:dyDescent="0.3">
      <c r="A1" s="960" t="s">
        <v>38</v>
      </c>
      <c r="B1" s="960"/>
      <c r="C1" s="960"/>
      <c r="D1" s="960"/>
      <c r="E1" s="960"/>
      <c r="F1" s="960"/>
      <c r="G1" s="960"/>
      <c r="H1" s="960"/>
    </row>
    <row r="2" spans="1:13" ht="15.75" customHeight="1" thickBot="1" x14ac:dyDescent="0.25">
      <c r="A2" s="102"/>
      <c r="B2" s="102"/>
      <c r="C2" s="102"/>
      <c r="D2" s="102"/>
      <c r="E2" s="102"/>
      <c r="F2" s="102"/>
      <c r="H2" s="7"/>
    </row>
    <row r="3" spans="1:13" ht="60.75" customHeight="1" thickBot="1" x14ac:dyDescent="0.25">
      <c r="A3" s="858" t="s">
        <v>61</v>
      </c>
      <c r="B3" s="840" t="s">
        <v>201</v>
      </c>
      <c r="C3" s="961" t="s">
        <v>59</v>
      </c>
      <c r="D3" s="962"/>
      <c r="E3" s="962"/>
      <c r="F3" s="963"/>
      <c r="G3" s="245" t="s">
        <v>458</v>
      </c>
      <c r="H3" s="362" t="s">
        <v>55</v>
      </c>
      <c r="M3" s="22"/>
    </row>
    <row r="4" spans="1:13" ht="59.25" customHeight="1" thickBot="1" x14ac:dyDescent="0.25">
      <c r="A4" s="841"/>
      <c r="B4" s="841"/>
      <c r="C4" s="706" t="s">
        <v>578</v>
      </c>
      <c r="D4" s="362" t="s">
        <v>420</v>
      </c>
      <c r="E4" s="706" t="s">
        <v>579</v>
      </c>
      <c r="F4" s="362" t="s">
        <v>598</v>
      </c>
      <c r="G4" s="245" t="s">
        <v>522</v>
      </c>
      <c r="H4" s="245" t="s">
        <v>579</v>
      </c>
      <c r="M4" s="622"/>
    </row>
    <row r="5" spans="1:13" ht="36.75" customHeight="1" x14ac:dyDescent="0.2">
      <c r="A5" s="363" t="s">
        <v>105</v>
      </c>
      <c r="B5" s="364" t="s">
        <v>27</v>
      </c>
      <c r="C5" s="707">
        <v>1577</v>
      </c>
      <c r="D5" s="694">
        <v>1695</v>
      </c>
      <c r="E5" s="806">
        <v>2060</v>
      </c>
      <c r="F5" s="697">
        <f>E5-C5</f>
        <v>483</v>
      </c>
      <c r="G5" s="450">
        <v>211</v>
      </c>
      <c r="H5" s="697">
        <v>16400</v>
      </c>
      <c r="M5" s="72"/>
    </row>
    <row r="6" spans="1:13" ht="20.25" customHeight="1" thickBot="1" x14ac:dyDescent="0.25">
      <c r="A6" s="365" t="s">
        <v>30</v>
      </c>
      <c r="B6" s="366" t="s">
        <v>27</v>
      </c>
      <c r="C6" s="708">
        <v>999</v>
      </c>
      <c r="D6" s="695">
        <v>976</v>
      </c>
      <c r="E6" s="698">
        <v>948</v>
      </c>
      <c r="F6" s="698">
        <f t="shared" ref="F6:F7" si="0">E6-C6</f>
        <v>-51</v>
      </c>
      <c r="G6" s="410">
        <v>168</v>
      </c>
      <c r="H6" s="698">
        <v>12900</v>
      </c>
      <c r="M6" s="72"/>
    </row>
    <row r="7" spans="1:13" ht="35.25" customHeight="1" thickBot="1" x14ac:dyDescent="0.25">
      <c r="A7" s="244" t="s">
        <v>37</v>
      </c>
      <c r="B7" s="367" t="s">
        <v>28</v>
      </c>
      <c r="C7" s="709">
        <v>0.8</v>
      </c>
      <c r="D7" s="631">
        <v>0.8</v>
      </c>
      <c r="E7" s="465">
        <v>0.8</v>
      </c>
      <c r="F7" s="697">
        <f t="shared" si="0"/>
        <v>0</v>
      </c>
      <c r="G7" s="465">
        <v>1.1000000000000001</v>
      </c>
      <c r="H7" s="738">
        <v>0.9</v>
      </c>
      <c r="M7" s="72"/>
    </row>
    <row r="8" spans="1:13" ht="54.75" customHeight="1" thickBot="1" x14ac:dyDescent="0.25">
      <c r="A8" s="368" t="s">
        <v>309</v>
      </c>
      <c r="B8" s="367" t="s">
        <v>224</v>
      </c>
      <c r="C8" s="710">
        <v>2019</v>
      </c>
      <c r="D8" s="632">
        <v>2236</v>
      </c>
      <c r="E8" s="807">
        <v>3012</v>
      </c>
      <c r="F8" s="697">
        <f>E8-C8</f>
        <v>993</v>
      </c>
      <c r="G8" s="250">
        <v>314</v>
      </c>
      <c r="H8" s="633">
        <v>63300</v>
      </c>
      <c r="M8" s="72"/>
    </row>
    <row r="9" spans="1:13" ht="43.5" customHeight="1" thickBot="1" x14ac:dyDescent="0.25">
      <c r="A9" s="369" t="s">
        <v>45</v>
      </c>
      <c r="B9" s="367" t="s">
        <v>27</v>
      </c>
      <c r="C9" s="709">
        <v>0.8</v>
      </c>
      <c r="D9" s="631">
        <v>0.7</v>
      </c>
      <c r="E9" s="465">
        <v>0.5</v>
      </c>
      <c r="F9" s="633">
        <f>E9-C9</f>
        <v>-0.30000000000000004</v>
      </c>
      <c r="G9" s="465">
        <v>1</v>
      </c>
      <c r="H9" s="145">
        <v>0.26</v>
      </c>
    </row>
    <row r="10" spans="1:13" ht="33" hidden="1" x14ac:dyDescent="0.2">
      <c r="A10" s="79" t="s">
        <v>108</v>
      </c>
      <c r="B10" s="80"/>
      <c r="C10" s="96"/>
      <c r="D10" s="137"/>
      <c r="E10" s="137"/>
      <c r="F10" s="81"/>
      <c r="G10" s="82"/>
      <c r="H10" s="103"/>
    </row>
    <row r="11" spans="1:13" ht="16.5" hidden="1" customHeight="1" x14ac:dyDescent="0.2">
      <c r="A11" s="83" t="s">
        <v>109</v>
      </c>
      <c r="B11" s="84" t="s">
        <v>28</v>
      </c>
      <c r="C11" s="144">
        <v>21.5</v>
      </c>
      <c r="D11" s="1"/>
      <c r="E11" s="1">
        <v>29.4</v>
      </c>
      <c r="F11" s="85">
        <f>E11-C11</f>
        <v>7.8999999999999986</v>
      </c>
      <c r="G11" s="86"/>
      <c r="H11" s="104"/>
    </row>
    <row r="12" spans="1:13" ht="16.5" hidden="1" customHeight="1" x14ac:dyDescent="0.2">
      <c r="A12" s="83" t="s">
        <v>110</v>
      </c>
      <c r="B12" s="84" t="s">
        <v>28</v>
      </c>
      <c r="C12" s="144">
        <v>69.2</v>
      </c>
      <c r="D12" s="1"/>
      <c r="E12" s="1">
        <v>64.7</v>
      </c>
      <c r="F12" s="85">
        <f>E12-C12</f>
        <v>-4.5</v>
      </c>
      <c r="G12" s="86"/>
      <c r="H12" s="104"/>
    </row>
    <row r="13" spans="1:13" ht="17.25" hidden="1" customHeight="1" thickBot="1" x14ac:dyDescent="0.25">
      <c r="A13" s="87" t="s">
        <v>111</v>
      </c>
      <c r="B13" s="88" t="s">
        <v>28</v>
      </c>
      <c r="C13" s="145">
        <v>9.3000000000000007</v>
      </c>
      <c r="D13" s="138"/>
      <c r="E13" s="138">
        <v>5.9</v>
      </c>
      <c r="F13" s="78">
        <f>E13-C13</f>
        <v>-3.4000000000000004</v>
      </c>
      <c r="G13" s="89"/>
      <c r="H13" s="105"/>
    </row>
    <row r="14" spans="1:13" ht="17.25" customHeight="1" x14ac:dyDescent="0.2">
      <c r="A14" s="24" t="s">
        <v>323</v>
      </c>
      <c r="B14" s="43"/>
      <c r="C14" s="1"/>
      <c r="D14" s="1"/>
      <c r="E14" s="1"/>
      <c r="F14" s="1"/>
      <c r="G14" s="58"/>
      <c r="H14" s="58"/>
    </row>
    <row r="15" spans="1:13" ht="15.75" x14ac:dyDescent="0.2">
      <c r="A15" s="835"/>
      <c r="B15" s="835"/>
      <c r="C15" s="835"/>
      <c r="D15" s="835"/>
      <c r="E15" s="835"/>
      <c r="F15" s="835"/>
      <c r="G15" s="835"/>
      <c r="H15" s="835"/>
    </row>
    <row r="16" spans="1:13" s="3" customFormat="1" ht="40.5" customHeight="1" x14ac:dyDescent="0.2">
      <c r="A16" s="66"/>
      <c r="B16" s="65"/>
      <c r="C16" s="65"/>
      <c r="D16" s="65"/>
      <c r="E16" s="65"/>
      <c r="F16" s="65"/>
      <c r="G16" s="65"/>
      <c r="H16" s="65"/>
      <c r="I16" s="65"/>
    </row>
    <row r="17" spans="1:18" s="3" customFormat="1" ht="19.5" customHeight="1" x14ac:dyDescent="0.25">
      <c r="A17" s="4"/>
      <c r="B17" s="67"/>
      <c r="C17" s="41"/>
      <c r="D17" s="41"/>
      <c r="E17" s="73"/>
      <c r="I17" s="958"/>
      <c r="J17" s="958"/>
      <c r="K17" s="958"/>
      <c r="L17" s="958"/>
      <c r="M17" s="958"/>
      <c r="N17" s="958"/>
    </row>
    <row r="18" spans="1:18" s="3" customFormat="1" ht="19.5" customHeight="1" x14ac:dyDescent="0.25">
      <c r="A18" s="4"/>
      <c r="B18" s="67"/>
      <c r="C18" s="41"/>
      <c r="D18" s="41"/>
      <c r="E18" s="73"/>
      <c r="I18" s="958"/>
      <c r="J18" s="958"/>
      <c r="K18" s="958"/>
      <c r="L18" s="958"/>
      <c r="M18" s="958"/>
      <c r="N18" s="958"/>
    </row>
    <row r="19" spans="1:18" s="3" customFormat="1" ht="21.75" customHeight="1" x14ac:dyDescent="0.25">
      <c r="A19" s="4"/>
      <c r="B19" s="67"/>
      <c r="C19" s="41"/>
      <c r="D19" s="41"/>
      <c r="E19" s="73"/>
      <c r="I19" s="958"/>
      <c r="J19" s="958"/>
      <c r="K19" s="958"/>
      <c r="L19" s="958"/>
      <c r="M19" s="958"/>
      <c r="N19" s="958"/>
    </row>
    <row r="20" spans="1:18" s="3" customFormat="1" ht="19.5" customHeight="1" x14ac:dyDescent="0.25">
      <c r="A20" s="4"/>
      <c r="B20" s="67"/>
      <c r="C20" s="41"/>
      <c r="D20" s="41"/>
      <c r="E20" s="73"/>
      <c r="I20" s="958"/>
      <c r="J20" s="958"/>
      <c r="K20" s="958"/>
      <c r="L20" s="958"/>
      <c r="M20" s="958"/>
      <c r="N20" s="958"/>
    </row>
    <row r="21" spans="1:18" s="3" customFormat="1" ht="19.5" customHeight="1" x14ac:dyDescent="0.25">
      <c r="A21" s="4"/>
      <c r="B21" s="67"/>
      <c r="C21" s="41"/>
      <c r="D21" s="41"/>
      <c r="E21" s="73"/>
      <c r="I21" s="958"/>
      <c r="J21" s="958"/>
      <c r="K21" s="958"/>
      <c r="L21" s="958"/>
      <c r="M21" s="958"/>
      <c r="N21" s="958"/>
    </row>
    <row r="22" spans="1:18" s="3" customFormat="1" ht="19.5" customHeight="1" x14ac:dyDescent="0.25">
      <c r="A22" s="4"/>
      <c r="B22" s="67"/>
      <c r="C22" s="41"/>
      <c r="D22" s="41"/>
      <c r="E22" s="73"/>
      <c r="I22" s="958"/>
      <c r="J22" s="958"/>
      <c r="K22" s="958"/>
      <c r="L22" s="958"/>
      <c r="M22" s="958"/>
      <c r="N22" s="958"/>
    </row>
    <row r="23" spans="1:18" s="3" customFormat="1" ht="19.5" customHeight="1" x14ac:dyDescent="0.25">
      <c r="A23" s="4"/>
      <c r="B23" s="67"/>
      <c r="C23" s="41"/>
      <c r="D23" s="41"/>
      <c r="E23" s="73"/>
      <c r="I23" s="958"/>
      <c r="J23" s="958"/>
      <c r="K23" s="958"/>
      <c r="L23" s="958"/>
      <c r="M23" s="958"/>
      <c r="N23" s="958"/>
      <c r="P23" s="18"/>
      <c r="Q23" s="28"/>
      <c r="R23" s="28"/>
    </row>
    <row r="24" spans="1:18" s="3" customFormat="1" ht="17.25" customHeight="1" x14ac:dyDescent="0.25">
      <c r="A24" s="4"/>
      <c r="B24" s="67"/>
      <c r="C24" s="41"/>
      <c r="D24" s="41"/>
      <c r="E24" s="73"/>
      <c r="I24" s="958"/>
      <c r="J24" s="958"/>
      <c r="K24" s="958"/>
      <c r="L24" s="958"/>
      <c r="M24" s="958"/>
      <c r="N24" s="958"/>
      <c r="P24" s="18"/>
      <c r="Q24" s="28"/>
      <c r="R24" s="28"/>
    </row>
    <row r="25" spans="1:18" ht="15.75" x14ac:dyDescent="0.25">
      <c r="I25" s="958"/>
      <c r="J25" s="958"/>
      <c r="K25" s="958"/>
      <c r="L25" s="958"/>
      <c r="M25" s="958"/>
      <c r="N25" s="958"/>
      <c r="O25" s="3"/>
      <c r="P25" s="18"/>
      <c r="Q25" s="28"/>
      <c r="R25" s="28"/>
    </row>
    <row r="26" spans="1:18" ht="15.75" x14ac:dyDescent="0.25">
      <c r="I26" s="958"/>
      <c r="J26" s="958"/>
      <c r="K26" s="958"/>
      <c r="L26" s="958"/>
      <c r="M26" s="958"/>
      <c r="N26" s="958"/>
      <c r="O26" s="3"/>
      <c r="P26" s="18"/>
      <c r="Q26" s="28"/>
      <c r="R26" s="28"/>
    </row>
    <row r="27" spans="1:18" ht="15.75" x14ac:dyDescent="0.25">
      <c r="I27" s="958"/>
      <c r="J27" s="958"/>
      <c r="K27" s="958"/>
      <c r="L27" s="958"/>
      <c r="M27" s="958"/>
      <c r="N27" s="958"/>
      <c r="O27" s="3"/>
      <c r="P27" s="18"/>
      <c r="Q27" s="28"/>
      <c r="R27" s="28"/>
    </row>
    <row r="28" spans="1:18" x14ac:dyDescent="0.2">
      <c r="I28" s="445"/>
      <c r="J28" s="445"/>
      <c r="K28" s="445"/>
      <c r="L28" s="445"/>
      <c r="M28" s="445"/>
      <c r="N28" s="445"/>
      <c r="O28" s="3"/>
      <c r="P28" s="3"/>
      <c r="Q28" s="3"/>
      <c r="R28" s="3"/>
    </row>
    <row r="29" spans="1:18" x14ac:dyDescent="0.2">
      <c r="I29" s="445"/>
      <c r="J29" s="445"/>
      <c r="K29" s="445"/>
      <c r="L29" s="445"/>
      <c r="M29" s="445"/>
      <c r="N29" s="445"/>
      <c r="O29" s="3"/>
      <c r="P29" s="3"/>
      <c r="Q29" s="3"/>
      <c r="R29" s="3"/>
    </row>
    <row r="30" spans="1:18" ht="25.5" customHeight="1" x14ac:dyDescent="0.2">
      <c r="I30" s="445"/>
      <c r="J30" s="445"/>
      <c r="K30" s="445"/>
      <c r="L30" s="445"/>
      <c r="M30" s="445"/>
      <c r="N30" s="445"/>
      <c r="O30" s="3"/>
      <c r="P30" s="3"/>
      <c r="Q30" s="3"/>
      <c r="R30" s="3"/>
    </row>
    <row r="31" spans="1:18" x14ac:dyDescent="0.2">
      <c r="I31" s="445"/>
      <c r="J31" s="445"/>
      <c r="K31" s="445"/>
      <c r="L31" s="445"/>
      <c r="M31" s="445"/>
      <c r="N31" s="445"/>
      <c r="O31" s="3"/>
      <c r="P31" s="3"/>
      <c r="Q31" s="3"/>
      <c r="R31" s="3"/>
    </row>
    <row r="32" spans="1:18" x14ac:dyDescent="0.2">
      <c r="I32" s="445"/>
      <c r="J32" s="445"/>
      <c r="K32" s="445"/>
      <c r="L32" s="445"/>
      <c r="M32" s="445"/>
      <c r="N32" s="445"/>
      <c r="O32" s="3"/>
      <c r="P32" s="3"/>
      <c r="Q32" s="3"/>
      <c r="R32" s="3"/>
    </row>
    <row r="33" spans="9:18" x14ac:dyDescent="0.2">
      <c r="I33" s="958"/>
      <c r="J33" s="958"/>
      <c r="K33" s="958"/>
      <c r="L33" s="958"/>
      <c r="M33" s="958"/>
      <c r="N33" s="958"/>
      <c r="O33" s="3"/>
      <c r="P33" s="3"/>
      <c r="Q33" s="3"/>
      <c r="R33" s="3"/>
    </row>
    <row r="34" spans="9:18" x14ac:dyDescent="0.2">
      <c r="I34" s="958"/>
      <c r="J34" s="958"/>
      <c r="K34" s="958"/>
      <c r="L34" s="958"/>
      <c r="M34" s="958"/>
      <c r="N34" s="958"/>
      <c r="O34" s="3"/>
      <c r="P34" s="3"/>
      <c r="Q34" s="3"/>
      <c r="R34" s="3"/>
    </row>
    <row r="35" spans="9:18" x14ac:dyDescent="0.2">
      <c r="I35" s="958"/>
      <c r="J35" s="958"/>
      <c r="K35" s="958"/>
      <c r="L35" s="958"/>
      <c r="M35" s="958"/>
      <c r="N35" s="958"/>
      <c r="O35" s="3"/>
      <c r="P35" s="3"/>
      <c r="Q35" s="3"/>
      <c r="R35" s="3"/>
    </row>
    <row r="36" spans="9:18" x14ac:dyDescent="0.2">
      <c r="I36" s="958"/>
      <c r="J36" s="958"/>
      <c r="K36" s="958"/>
      <c r="L36" s="958"/>
      <c r="M36" s="958"/>
      <c r="N36" s="958"/>
      <c r="O36" s="3"/>
      <c r="P36" s="3"/>
      <c r="Q36" s="3"/>
      <c r="R36" s="3"/>
    </row>
    <row r="37" spans="9:18" x14ac:dyDescent="0.2">
      <c r="I37" s="958"/>
      <c r="J37" s="958"/>
      <c r="K37" s="958"/>
      <c r="L37" s="958"/>
      <c r="M37" s="958"/>
      <c r="N37" s="958"/>
      <c r="O37" s="3"/>
      <c r="P37" s="3"/>
      <c r="Q37" s="3"/>
      <c r="R37" s="3"/>
    </row>
    <row r="38" spans="9:18" x14ac:dyDescent="0.2">
      <c r="I38" s="958"/>
      <c r="J38" s="958"/>
      <c r="K38" s="958"/>
      <c r="L38" s="958"/>
      <c r="M38" s="958"/>
      <c r="N38" s="958"/>
      <c r="O38" s="3"/>
      <c r="P38" s="3"/>
      <c r="Q38" s="3"/>
      <c r="R38" s="3"/>
    </row>
    <row r="39" spans="9:18" x14ac:dyDescent="0.2">
      <c r="I39" s="958"/>
      <c r="J39" s="958"/>
      <c r="K39" s="958"/>
      <c r="L39" s="958"/>
      <c r="M39" s="958"/>
      <c r="N39" s="958"/>
      <c r="O39" s="3"/>
      <c r="P39" s="3"/>
      <c r="Q39" s="3"/>
      <c r="R39" s="3"/>
    </row>
    <row r="40" spans="9:18" x14ac:dyDescent="0.2">
      <c r="I40" s="958"/>
      <c r="J40" s="958"/>
      <c r="K40" s="958"/>
      <c r="L40" s="958"/>
      <c r="M40" s="958"/>
      <c r="N40" s="958"/>
      <c r="O40" s="3"/>
      <c r="P40" s="3"/>
      <c r="Q40" s="3"/>
      <c r="R40" s="3"/>
    </row>
    <row r="41" spans="9:18" x14ac:dyDescent="0.2">
      <c r="I41" s="958"/>
      <c r="J41" s="958"/>
      <c r="K41" s="958"/>
      <c r="L41" s="958"/>
      <c r="M41" s="958"/>
      <c r="N41" s="958"/>
      <c r="O41" s="3"/>
      <c r="P41" s="3"/>
      <c r="Q41" s="3"/>
      <c r="R41" s="3"/>
    </row>
    <row r="42" spans="9:18" x14ac:dyDescent="0.2">
      <c r="I42" s="958"/>
      <c r="J42" s="958"/>
      <c r="K42" s="958"/>
      <c r="L42" s="958"/>
      <c r="M42" s="958"/>
      <c r="N42" s="958"/>
      <c r="O42" s="3"/>
      <c r="P42" s="3"/>
      <c r="Q42" s="3"/>
      <c r="R42" s="3"/>
    </row>
    <row r="43" spans="9:18" x14ac:dyDescent="0.2">
      <c r="I43" s="958"/>
      <c r="J43" s="958"/>
      <c r="K43" s="958"/>
      <c r="L43" s="958"/>
      <c r="M43" s="958"/>
      <c r="N43" s="958"/>
      <c r="O43" s="3"/>
      <c r="P43" s="3"/>
      <c r="Q43" s="3"/>
      <c r="R43" s="3"/>
    </row>
    <row r="44" spans="9:18" x14ac:dyDescent="0.2">
      <c r="I44" s="959"/>
      <c r="J44" s="959"/>
      <c r="K44" s="959"/>
      <c r="L44" s="959"/>
      <c r="M44" s="959"/>
      <c r="N44" s="959"/>
      <c r="O44" s="3"/>
      <c r="P44" s="3"/>
      <c r="Q44" s="3"/>
      <c r="R44" s="3"/>
    </row>
    <row r="45" spans="9:18" x14ac:dyDescent="0.2">
      <c r="I45" s="959"/>
      <c r="J45" s="959"/>
      <c r="K45" s="959"/>
      <c r="L45" s="959"/>
      <c r="M45" s="959"/>
      <c r="N45" s="959"/>
      <c r="O45" s="3"/>
      <c r="P45" s="3"/>
      <c r="Q45" s="3"/>
      <c r="R45" s="3"/>
    </row>
    <row r="46" spans="9:18" x14ac:dyDescent="0.2">
      <c r="I46" s="959"/>
      <c r="J46" s="959"/>
      <c r="K46" s="959"/>
      <c r="L46" s="959"/>
      <c r="M46" s="959"/>
      <c r="N46" s="959"/>
      <c r="O46" s="3"/>
      <c r="P46" s="3"/>
      <c r="Q46" s="3"/>
      <c r="R46" s="3"/>
    </row>
    <row r="47" spans="9:18" x14ac:dyDescent="0.2">
      <c r="I47" s="959"/>
      <c r="J47" s="959"/>
      <c r="K47" s="959"/>
      <c r="L47" s="959"/>
      <c r="M47" s="959"/>
      <c r="N47" s="959"/>
      <c r="O47" s="3"/>
      <c r="P47" s="3"/>
      <c r="Q47" s="3"/>
      <c r="R47" s="3"/>
    </row>
    <row r="48" spans="9:18" x14ac:dyDescent="0.2">
      <c r="I48" s="959"/>
      <c r="J48" s="959"/>
      <c r="K48" s="959"/>
      <c r="L48" s="959"/>
      <c r="M48" s="959"/>
      <c r="N48" s="959"/>
      <c r="O48" s="3"/>
      <c r="P48" s="3"/>
      <c r="Q48" s="3"/>
      <c r="R48" s="3"/>
    </row>
    <row r="49" spans="9:18" x14ac:dyDescent="0.2">
      <c r="I49" s="959"/>
      <c r="J49" s="959"/>
      <c r="K49" s="959"/>
      <c r="L49" s="959"/>
      <c r="M49" s="959"/>
      <c r="N49" s="959"/>
      <c r="O49" s="3"/>
      <c r="P49" s="3"/>
      <c r="Q49" s="3"/>
      <c r="R49" s="3"/>
    </row>
    <row r="50" spans="9:18" x14ac:dyDescent="0.2">
      <c r="I50" s="959"/>
      <c r="J50" s="959"/>
      <c r="K50" s="959"/>
      <c r="L50" s="959"/>
      <c r="M50" s="959"/>
      <c r="N50" s="959"/>
      <c r="O50" s="3"/>
      <c r="P50" s="3"/>
      <c r="Q50" s="3"/>
      <c r="R50" s="3"/>
    </row>
  </sheetData>
  <mergeCells count="8">
    <mergeCell ref="I33:N43"/>
    <mergeCell ref="I44:N50"/>
    <mergeCell ref="A1:H1"/>
    <mergeCell ref="A3:A4"/>
    <mergeCell ref="B3:B4"/>
    <mergeCell ref="C3:F3"/>
    <mergeCell ref="I17:N27"/>
    <mergeCell ref="A15:H15"/>
  </mergeCells>
  <phoneticPr fontId="0" type="noConversion"/>
  <printOptions horizontalCentered="1"/>
  <pageMargins left="0.9055118110236221" right="0.39370078740157483" top="0.59055118110236227" bottom="0.51181102362204722" header="0.15748031496062992" footer="0.27559055118110237"/>
  <pageSetup paperSize="9" scale="47" orientation="portrait" r:id="rId1"/>
  <headerFooter alignWithMargins="0">
    <oddFooter>&amp;C3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rgb="FF00B050"/>
  </sheetPr>
  <dimension ref="A1:N122"/>
  <sheetViews>
    <sheetView view="pageBreakPreview" zoomScale="60" zoomScalePageLayoutView="80" workbookViewId="0">
      <selection activeCell="M99" sqref="M99"/>
    </sheetView>
  </sheetViews>
  <sheetFormatPr defaultColWidth="9.140625" defaultRowHeight="15.75" x14ac:dyDescent="0.25"/>
  <cols>
    <col min="1" max="1" width="18.28515625" style="3" customWidth="1"/>
    <col min="2" max="2" width="10" style="3" customWidth="1"/>
    <col min="3" max="3" width="14.7109375" style="3" customWidth="1"/>
    <col min="4" max="4" width="14" style="3" customWidth="1"/>
    <col min="5" max="5" width="11.7109375" style="3" customWidth="1"/>
    <col min="6" max="6" width="15.140625" style="3" customWidth="1"/>
    <col min="7" max="7" width="11.85546875" style="3" customWidth="1"/>
    <col min="8" max="8" width="11.140625" style="11" customWidth="1"/>
    <col min="9" max="9" width="14.5703125" style="11" bestFit="1" customWidth="1"/>
    <col min="10" max="10" width="13.7109375" style="11" customWidth="1"/>
    <col min="11" max="11" width="10.28515625" style="3" customWidth="1"/>
    <col min="12" max="12" width="9.140625" style="3"/>
    <col min="13" max="14" width="10" style="3" bestFit="1" customWidth="1"/>
    <col min="15" max="16384" width="9.140625" style="3"/>
  </cols>
  <sheetData>
    <row r="1" spans="1:13" ht="27.75" customHeight="1" thickBot="1" x14ac:dyDescent="0.3">
      <c r="A1" s="965" t="s">
        <v>389</v>
      </c>
      <c r="B1" s="965"/>
      <c r="C1" s="965"/>
      <c r="D1" s="965"/>
      <c r="E1" s="965"/>
      <c r="F1" s="965"/>
      <c r="G1" s="965"/>
      <c r="H1" s="965"/>
      <c r="I1" s="965"/>
      <c r="J1" s="965"/>
      <c r="K1" s="30"/>
      <c r="L1" s="17"/>
      <c r="M1" s="17"/>
    </row>
    <row r="2" spans="1:13" ht="22.5" customHeight="1" thickBot="1" x14ac:dyDescent="0.3">
      <c r="A2" s="976"/>
      <c r="B2" s="968" t="s">
        <v>168</v>
      </c>
      <c r="C2" s="969"/>
      <c r="D2" s="970"/>
      <c r="E2" s="968" t="s">
        <v>55</v>
      </c>
      <c r="F2" s="969"/>
      <c r="G2" s="970"/>
      <c r="H2" s="979" t="s">
        <v>24</v>
      </c>
      <c r="I2" s="969"/>
      <c r="J2" s="970"/>
      <c r="K2" s="15"/>
      <c r="L2" s="17"/>
      <c r="M2" s="17"/>
    </row>
    <row r="3" spans="1:13" ht="14.25" x14ac:dyDescent="0.2">
      <c r="A3" s="977"/>
      <c r="B3" s="980" t="s">
        <v>21</v>
      </c>
      <c r="C3" s="981" t="s">
        <v>25</v>
      </c>
      <c r="D3" s="966" t="s">
        <v>405</v>
      </c>
      <c r="E3" s="971" t="s">
        <v>21</v>
      </c>
      <c r="F3" s="973" t="s">
        <v>25</v>
      </c>
      <c r="G3" s="975" t="s">
        <v>405</v>
      </c>
      <c r="H3" s="982" t="s">
        <v>21</v>
      </c>
      <c r="I3" s="981" t="s">
        <v>25</v>
      </c>
      <c r="J3" s="966" t="s">
        <v>406</v>
      </c>
      <c r="K3" s="16"/>
      <c r="L3" s="16"/>
      <c r="M3" s="16"/>
    </row>
    <row r="4" spans="1:13" ht="50.25" customHeight="1" thickBot="1" x14ac:dyDescent="0.25">
      <c r="A4" s="978"/>
      <c r="B4" s="972"/>
      <c r="C4" s="974"/>
      <c r="D4" s="967"/>
      <c r="E4" s="972"/>
      <c r="F4" s="974"/>
      <c r="G4" s="967"/>
      <c r="H4" s="983"/>
      <c r="I4" s="974"/>
      <c r="J4" s="967"/>
      <c r="K4" s="16"/>
      <c r="L4" s="16"/>
      <c r="M4" s="16"/>
    </row>
    <row r="5" spans="1:13" ht="16.5" hidden="1" x14ac:dyDescent="0.25">
      <c r="A5" s="619" t="s">
        <v>9</v>
      </c>
      <c r="B5" s="251">
        <v>2679.4</v>
      </c>
      <c r="C5" s="252">
        <v>101.1</v>
      </c>
      <c r="D5" s="253">
        <v>101.1</v>
      </c>
      <c r="E5" s="251">
        <v>1662.34</v>
      </c>
      <c r="F5" s="254">
        <f>E5/1645.8*100</f>
        <v>101.00498237938996</v>
      </c>
      <c r="G5" s="255">
        <f t="shared" ref="G5:G10" si="0">E5/1645.8*100</f>
        <v>101.00498237938996</v>
      </c>
      <c r="H5" s="251">
        <v>1506.8</v>
      </c>
      <c r="I5" s="252">
        <v>102.2</v>
      </c>
      <c r="J5" s="253">
        <v>102.2</v>
      </c>
      <c r="K5" s="16"/>
      <c r="L5" s="16"/>
      <c r="M5" s="16"/>
    </row>
    <row r="6" spans="1:13" ht="16.5" hidden="1" x14ac:dyDescent="0.25">
      <c r="A6" s="620" t="s">
        <v>10</v>
      </c>
      <c r="B6" s="256">
        <v>2703.1</v>
      </c>
      <c r="C6" s="257">
        <v>100.9</v>
      </c>
      <c r="D6" s="258">
        <v>102</v>
      </c>
      <c r="E6" s="256">
        <v>1671.55</v>
      </c>
      <c r="F6" s="259">
        <f t="shared" ref="F6:F11" si="1">E6/E5*100</f>
        <v>100.55403828338368</v>
      </c>
      <c r="G6" s="260">
        <f t="shared" si="0"/>
        <v>101.56458864989671</v>
      </c>
      <c r="H6" s="256">
        <v>1524.3</v>
      </c>
      <c r="I6" s="257">
        <v>101.2</v>
      </c>
      <c r="J6" s="258">
        <v>103.4</v>
      </c>
      <c r="K6" s="16"/>
      <c r="L6" s="16"/>
      <c r="M6" s="16"/>
    </row>
    <row r="7" spans="1:13" ht="16.5" hidden="1" x14ac:dyDescent="0.25">
      <c r="A7" s="620" t="s">
        <v>11</v>
      </c>
      <c r="B7" s="256">
        <v>2800.3</v>
      </c>
      <c r="C7" s="257">
        <v>103.6</v>
      </c>
      <c r="D7" s="258">
        <v>105.6</v>
      </c>
      <c r="E7" s="256">
        <v>1684.83</v>
      </c>
      <c r="F7" s="259">
        <f t="shared" si="1"/>
        <v>100.79447219646435</v>
      </c>
      <c r="G7" s="260">
        <f t="shared" si="0"/>
        <v>102.37149106817354</v>
      </c>
      <c r="H7" s="256">
        <v>1542.5</v>
      </c>
      <c r="I7" s="257">
        <v>101.2</v>
      </c>
      <c r="J7" s="258">
        <v>104.7</v>
      </c>
      <c r="K7" s="16"/>
      <c r="L7" s="16"/>
      <c r="M7" s="16"/>
    </row>
    <row r="8" spans="1:13" ht="16.5" hidden="1" x14ac:dyDescent="0.25">
      <c r="A8" s="620" t="s">
        <v>12</v>
      </c>
      <c r="B8" s="256">
        <v>2903.6</v>
      </c>
      <c r="C8" s="257">
        <v>103.7</v>
      </c>
      <c r="D8" s="258">
        <v>109.5</v>
      </c>
      <c r="E8" s="256">
        <v>1703.7</v>
      </c>
      <c r="F8" s="259">
        <f t="shared" si="1"/>
        <v>101.11999430209578</v>
      </c>
      <c r="G8" s="260">
        <f t="shared" si="0"/>
        <v>103.51804593510757</v>
      </c>
      <c r="H8" s="256">
        <v>1555.4</v>
      </c>
      <c r="I8" s="257">
        <v>100.8</v>
      </c>
      <c r="J8" s="258">
        <v>105.5</v>
      </c>
      <c r="K8" s="16"/>
      <c r="L8" s="15"/>
      <c r="M8" s="15"/>
    </row>
    <row r="9" spans="1:13" ht="16.5" hidden="1" x14ac:dyDescent="0.25">
      <c r="A9" s="620" t="s">
        <v>13</v>
      </c>
      <c r="B9" s="256">
        <v>2944.1</v>
      </c>
      <c r="C9" s="257">
        <v>101.4</v>
      </c>
      <c r="D9" s="258">
        <v>111.1</v>
      </c>
      <c r="E9" s="256">
        <v>1752.4</v>
      </c>
      <c r="F9" s="259">
        <f t="shared" si="1"/>
        <v>102.85848447496626</v>
      </c>
      <c r="G9" s="260">
        <f t="shared" si="0"/>
        <v>106.47709320695104</v>
      </c>
      <c r="H9" s="256">
        <v>1589.8</v>
      </c>
      <c r="I9" s="257">
        <v>102.2</v>
      </c>
      <c r="J9" s="258">
        <v>107.9</v>
      </c>
      <c r="K9" s="10"/>
      <c r="L9" s="10"/>
      <c r="M9" s="10"/>
    </row>
    <row r="10" spans="1:13" ht="16.5" hidden="1" x14ac:dyDescent="0.25">
      <c r="A10" s="620" t="s">
        <v>14</v>
      </c>
      <c r="B10" s="256">
        <v>2989.1</v>
      </c>
      <c r="C10" s="257">
        <v>101.5</v>
      </c>
      <c r="D10" s="258">
        <v>112.8</v>
      </c>
      <c r="E10" s="256">
        <v>1769.4</v>
      </c>
      <c r="F10" s="259">
        <f t="shared" si="1"/>
        <v>100.97009815110705</v>
      </c>
      <c r="G10" s="260">
        <f t="shared" si="0"/>
        <v>107.5100255195042</v>
      </c>
      <c r="H10" s="256">
        <v>1666.3</v>
      </c>
      <c r="I10" s="257">
        <v>102.2</v>
      </c>
      <c r="J10" s="258">
        <v>113.1</v>
      </c>
      <c r="K10" s="10"/>
      <c r="L10" s="10"/>
      <c r="M10" s="10"/>
    </row>
    <row r="11" spans="1:13" ht="16.5" hidden="1" x14ac:dyDescent="0.25">
      <c r="A11" s="620" t="s">
        <v>76</v>
      </c>
      <c r="B11" s="256">
        <v>2970.1</v>
      </c>
      <c r="C11" s="257">
        <v>99.4</v>
      </c>
      <c r="D11" s="258">
        <v>112</v>
      </c>
      <c r="E11" s="256">
        <v>1775.6</v>
      </c>
      <c r="F11" s="259">
        <f t="shared" si="1"/>
        <v>100.35040126596586</v>
      </c>
      <c r="G11" s="260">
        <f>E11/1645.8*100</f>
        <v>107.88674200996475</v>
      </c>
      <c r="H11" s="256">
        <v>1726.5</v>
      </c>
      <c r="I11" s="259">
        <f t="shared" ref="I11:I17" si="2">H11/H10*100</f>
        <v>103.61279481485927</v>
      </c>
      <c r="J11" s="260">
        <f>H11/1473.8*100</f>
        <v>117.14615280227983</v>
      </c>
      <c r="K11" s="10"/>
      <c r="L11" s="10"/>
      <c r="M11" s="10"/>
    </row>
    <row r="12" spans="1:13" ht="16.5" hidden="1" x14ac:dyDescent="0.25">
      <c r="A12" s="620" t="s">
        <v>83</v>
      </c>
      <c r="B12" s="256">
        <v>2889.4</v>
      </c>
      <c r="C12" s="259">
        <f t="shared" ref="C12:C17" si="3">B12/B11*100</f>
        <v>97.282919767011222</v>
      </c>
      <c r="D12" s="261">
        <f>B12/2650.25*100</f>
        <v>109.0236770116027</v>
      </c>
      <c r="E12" s="256">
        <v>1783.1</v>
      </c>
      <c r="F12" s="259">
        <f t="shared" ref="F12:F17" si="4">E12/E11*100</f>
        <v>100.42239243072764</v>
      </c>
      <c r="G12" s="260">
        <f>E12/1645.8*100</f>
        <v>108.3424474419735</v>
      </c>
      <c r="H12" s="256">
        <v>1656.9</v>
      </c>
      <c r="I12" s="259">
        <f t="shared" si="2"/>
        <v>95.968722849695922</v>
      </c>
      <c r="J12" s="260">
        <f>H12/1473.8*100</f>
        <v>112.42366671190123</v>
      </c>
      <c r="K12" s="10"/>
      <c r="L12" s="10"/>
      <c r="M12" s="10"/>
    </row>
    <row r="13" spans="1:13" ht="16.5" hidden="1" x14ac:dyDescent="0.25">
      <c r="A13" s="262" t="s">
        <v>89</v>
      </c>
      <c r="B13" s="263">
        <v>2726.8</v>
      </c>
      <c r="C13" s="264">
        <f t="shared" si="3"/>
        <v>94.372534090122514</v>
      </c>
      <c r="D13" s="265">
        <f>B13/2650.25*100</f>
        <v>102.88840675407982</v>
      </c>
      <c r="E13" s="263">
        <v>1718.9</v>
      </c>
      <c r="F13" s="264">
        <f t="shared" si="4"/>
        <v>96.399528910324733</v>
      </c>
      <c r="G13" s="266">
        <f>E13/1645.8*100</f>
        <v>104.44160894397862</v>
      </c>
      <c r="H13" s="263">
        <v>1640.4</v>
      </c>
      <c r="I13" s="264">
        <f t="shared" si="2"/>
        <v>99.004164403403948</v>
      </c>
      <c r="J13" s="266">
        <f>H13/1473.8*100</f>
        <v>111.30411181978559</v>
      </c>
      <c r="K13" s="10"/>
      <c r="L13" s="10"/>
      <c r="M13" s="10"/>
    </row>
    <row r="14" spans="1:13" ht="16.5" hidden="1" x14ac:dyDescent="0.25">
      <c r="A14" s="262" t="s">
        <v>90</v>
      </c>
      <c r="B14" s="263">
        <v>2842.3</v>
      </c>
      <c r="C14" s="264">
        <f t="shared" si="3"/>
        <v>104.23573419392696</v>
      </c>
      <c r="D14" s="265">
        <f>B14/2650.25*100</f>
        <v>107.24648618054901</v>
      </c>
      <c r="E14" s="263">
        <v>1788.9</v>
      </c>
      <c r="F14" s="264">
        <f t="shared" si="4"/>
        <v>104.07237186572809</v>
      </c>
      <c r="G14" s="266">
        <f>E14/1645.8*100</f>
        <v>108.69485964272695</v>
      </c>
      <c r="H14" s="263">
        <v>1706.3</v>
      </c>
      <c r="I14" s="264">
        <f t="shared" si="2"/>
        <v>104.01731285052425</v>
      </c>
      <c r="J14" s="266">
        <f>H14/1473.8*100</f>
        <v>115.77554620708372</v>
      </c>
      <c r="K14" s="10"/>
      <c r="L14" s="10"/>
      <c r="M14" s="10"/>
    </row>
    <row r="15" spans="1:13" ht="17.25" hidden="1" thickBot="1" x14ac:dyDescent="0.3">
      <c r="A15" s="262" t="s">
        <v>94</v>
      </c>
      <c r="B15" s="263">
        <v>2955.4</v>
      </c>
      <c r="C15" s="264">
        <f t="shared" si="3"/>
        <v>103.97917179748795</v>
      </c>
      <c r="D15" s="265">
        <f>B15/2650.25*100</f>
        <v>111.51400811244223</v>
      </c>
      <c r="E15" s="263">
        <v>1847.5</v>
      </c>
      <c r="F15" s="264">
        <f t="shared" si="4"/>
        <v>103.27575605120465</v>
      </c>
      <c r="G15" s="266">
        <f>E15/1645.8*100</f>
        <v>112.25543808482198</v>
      </c>
      <c r="H15" s="263">
        <v>1754.5</v>
      </c>
      <c r="I15" s="264">
        <f t="shared" si="2"/>
        <v>102.82482564613491</v>
      </c>
      <c r="J15" s="266">
        <f>H15/1473.8*100</f>
        <v>119.04600352829422</v>
      </c>
      <c r="K15" s="10"/>
      <c r="L15" s="10"/>
      <c r="M15" s="10"/>
    </row>
    <row r="16" spans="1:13" ht="33" hidden="1" x14ac:dyDescent="0.25">
      <c r="A16" s="267" t="s">
        <v>96</v>
      </c>
      <c r="B16" s="251">
        <v>3026.4</v>
      </c>
      <c r="C16" s="254">
        <f t="shared" si="3"/>
        <v>102.40238208025987</v>
      </c>
      <c r="D16" s="268">
        <f>B16/B16*100</f>
        <v>100</v>
      </c>
      <c r="E16" s="269">
        <v>1922.04</v>
      </c>
      <c r="F16" s="254">
        <f t="shared" si="4"/>
        <v>104.03464140730716</v>
      </c>
      <c r="G16" s="255">
        <f>E16/E16*100</f>
        <v>100</v>
      </c>
      <c r="H16" s="269">
        <v>1802</v>
      </c>
      <c r="I16" s="254">
        <f t="shared" si="2"/>
        <v>102.70732402393845</v>
      </c>
      <c r="J16" s="255">
        <f>H16/H16*100</f>
        <v>100</v>
      </c>
      <c r="K16" s="10"/>
      <c r="L16" s="10"/>
      <c r="M16" s="10"/>
    </row>
    <row r="17" spans="1:13" ht="16.5" hidden="1" x14ac:dyDescent="0.25">
      <c r="A17" s="270" t="s">
        <v>9</v>
      </c>
      <c r="B17" s="271">
        <v>3049.23</v>
      </c>
      <c r="C17" s="264">
        <f t="shared" si="3"/>
        <v>100.75436161776368</v>
      </c>
      <c r="D17" s="265">
        <f>B17/B16*100</f>
        <v>100.75436161776368</v>
      </c>
      <c r="E17" s="271">
        <v>2038.6</v>
      </c>
      <c r="F17" s="264">
        <f t="shared" si="4"/>
        <v>106.06438991904434</v>
      </c>
      <c r="G17" s="266">
        <f>E17/1922*100</f>
        <v>106.06659729448491</v>
      </c>
      <c r="H17" s="271">
        <v>1880</v>
      </c>
      <c r="I17" s="264">
        <f t="shared" si="2"/>
        <v>104.32852386237515</v>
      </c>
      <c r="J17" s="266">
        <f>H17/1802*100</f>
        <v>104.32852386237515</v>
      </c>
      <c r="K17" s="10"/>
      <c r="L17" s="10"/>
      <c r="M17" s="10"/>
    </row>
    <row r="18" spans="1:13" ht="16.5" hidden="1" x14ac:dyDescent="0.25">
      <c r="A18" s="270" t="s">
        <v>10</v>
      </c>
      <c r="B18" s="271">
        <v>3222.24</v>
      </c>
      <c r="C18" s="264">
        <f t="shared" ref="C18:C23" si="5">B18/B17*100</f>
        <v>105.67389144144586</v>
      </c>
      <c r="D18" s="265">
        <f>B18/B16*100</f>
        <v>106.4710547184774</v>
      </c>
      <c r="E18" s="271">
        <v>2109.6</v>
      </c>
      <c r="F18" s="264">
        <f t="shared" ref="F18:F23" si="6">E18/E17*100</f>
        <v>103.48278230157952</v>
      </c>
      <c r="G18" s="266">
        <f>E18/E16*100</f>
        <v>109.75838171942311</v>
      </c>
      <c r="H18" s="271">
        <v>1941</v>
      </c>
      <c r="I18" s="264">
        <f t="shared" ref="I18:I23" si="7">H18/H17*100</f>
        <v>103.24468085106382</v>
      </c>
      <c r="J18" s="266">
        <f>H18/H16*100</f>
        <v>107.71365149833518</v>
      </c>
      <c r="K18" s="10"/>
      <c r="L18" s="10"/>
      <c r="M18" s="10"/>
    </row>
    <row r="19" spans="1:13" ht="16.5" hidden="1" x14ac:dyDescent="0.25">
      <c r="A19" s="270" t="s">
        <v>11</v>
      </c>
      <c r="B19" s="271">
        <v>3317.51</v>
      </c>
      <c r="C19" s="264">
        <f t="shared" si="5"/>
        <v>102.95663885992354</v>
      </c>
      <c r="D19" s="265">
        <f>B19/B16*100</f>
        <v>109.61901929685436</v>
      </c>
      <c r="E19" s="271">
        <v>2179.4</v>
      </c>
      <c r="F19" s="264">
        <f t="shared" si="6"/>
        <v>103.3086841107319</v>
      </c>
      <c r="G19" s="266">
        <f>E19/E16*100</f>
        <v>113.38993985557013</v>
      </c>
      <c r="H19" s="271">
        <v>1993.5</v>
      </c>
      <c r="I19" s="264">
        <f t="shared" si="7"/>
        <v>102.7047913446677</v>
      </c>
      <c r="J19" s="266">
        <f>H19/H16*100</f>
        <v>110.62708102108768</v>
      </c>
      <c r="K19" s="10"/>
      <c r="L19" s="10"/>
      <c r="M19" s="10"/>
    </row>
    <row r="20" spans="1:13" ht="16.5" hidden="1" x14ac:dyDescent="0.25">
      <c r="A20" s="272" t="s">
        <v>12</v>
      </c>
      <c r="B20" s="271">
        <v>3437.04</v>
      </c>
      <c r="C20" s="264">
        <f t="shared" si="5"/>
        <v>103.60300345741234</v>
      </c>
      <c r="D20" s="265">
        <f>B20/B16*100</f>
        <v>113.56859635210151</v>
      </c>
      <c r="E20" s="271">
        <v>2274.83</v>
      </c>
      <c r="F20" s="264">
        <f t="shared" si="6"/>
        <v>104.37872809030007</v>
      </c>
      <c r="G20" s="266">
        <f>E20/E16*100</f>
        <v>118.35497700360034</v>
      </c>
      <c r="H20" s="263">
        <v>2070.3000000000002</v>
      </c>
      <c r="I20" s="264">
        <f t="shared" si="7"/>
        <v>103.85252069224981</v>
      </c>
      <c r="J20" s="266">
        <f>H20/H16*100</f>
        <v>114.88901220865706</v>
      </c>
      <c r="K20" s="10"/>
      <c r="L20" s="10"/>
      <c r="M20" s="10"/>
    </row>
    <row r="21" spans="1:13" ht="16.5" hidden="1" x14ac:dyDescent="0.25">
      <c r="A21" s="273" t="s">
        <v>13</v>
      </c>
      <c r="B21" s="274">
        <v>3674.67</v>
      </c>
      <c r="C21" s="259">
        <f t="shared" si="5"/>
        <v>106.91379791913972</v>
      </c>
      <c r="D21" s="261">
        <f>B21/B16*100</f>
        <v>121.42049960348929</v>
      </c>
      <c r="E21" s="274">
        <v>2357.1</v>
      </c>
      <c r="F21" s="259">
        <f t="shared" si="6"/>
        <v>103.61653398275914</v>
      </c>
      <c r="G21" s="260">
        <f>E21/E16*100</f>
        <v>122.63532496722232</v>
      </c>
      <c r="H21" s="256">
        <v>2155.1999999999998</v>
      </c>
      <c r="I21" s="259">
        <f t="shared" si="7"/>
        <v>104.10085494855817</v>
      </c>
      <c r="J21" s="260">
        <f>H21/H16*100</f>
        <v>119.60044395116536</v>
      </c>
      <c r="K21" s="10"/>
      <c r="L21" s="10"/>
      <c r="M21" s="10"/>
    </row>
    <row r="22" spans="1:13" ht="16.5" hidden="1" x14ac:dyDescent="0.25">
      <c r="A22" s="272" t="s">
        <v>14</v>
      </c>
      <c r="B22" s="271">
        <v>3705.87</v>
      </c>
      <c r="C22" s="264">
        <f t="shared" si="5"/>
        <v>100.84905583358506</v>
      </c>
      <c r="D22" s="265">
        <f>B22/B16*100</f>
        <v>122.45142743854083</v>
      </c>
      <c r="E22" s="271">
        <v>2355.83</v>
      </c>
      <c r="F22" s="264">
        <f t="shared" si="6"/>
        <v>99.946120232489079</v>
      </c>
      <c r="G22" s="266">
        <f>E22/E16*100</f>
        <v>122.56924933924371</v>
      </c>
      <c r="H22" s="263">
        <v>2173.9</v>
      </c>
      <c r="I22" s="264">
        <f t="shared" si="7"/>
        <v>100.86766889383819</v>
      </c>
      <c r="J22" s="266">
        <f>H22/H16*100</f>
        <v>120.63817980022198</v>
      </c>
      <c r="K22" s="10"/>
      <c r="L22" s="10"/>
      <c r="M22" s="10"/>
    </row>
    <row r="23" spans="1:13" ht="16.5" hidden="1" x14ac:dyDescent="0.25">
      <c r="A23" s="272" t="s">
        <v>76</v>
      </c>
      <c r="B23" s="271">
        <v>3734.85</v>
      </c>
      <c r="C23" s="264">
        <f t="shared" si="5"/>
        <v>100.78200260667536</v>
      </c>
      <c r="D23" s="265">
        <f>B23/B16*100</f>
        <v>123.40900079302139</v>
      </c>
      <c r="E23" s="271">
        <v>2382.3000000000002</v>
      </c>
      <c r="F23" s="264">
        <f t="shared" si="6"/>
        <v>101.12359550561798</v>
      </c>
      <c r="G23" s="266">
        <f>E23/E16*100</f>
        <v>123.94643191608917</v>
      </c>
      <c r="H23" s="263">
        <v>2147.4</v>
      </c>
      <c r="I23" s="264">
        <f t="shared" si="7"/>
        <v>98.780992685956122</v>
      </c>
      <c r="J23" s="266">
        <f>H23/H16*100</f>
        <v>119.16759156492786</v>
      </c>
      <c r="K23" s="10"/>
      <c r="L23" s="10"/>
      <c r="M23" s="10"/>
    </row>
    <row r="24" spans="1:13" ht="16.5" hidden="1" x14ac:dyDescent="0.25">
      <c r="A24" s="272" t="s">
        <v>83</v>
      </c>
      <c r="B24" s="274">
        <v>3311.01</v>
      </c>
      <c r="C24" s="259">
        <f t="shared" ref="C24:C31" si="8">B24/B23*100</f>
        <v>88.651753082453126</v>
      </c>
      <c r="D24" s="261">
        <f>B24/B16*100</f>
        <v>109.40424266455196</v>
      </c>
      <c r="E24" s="274">
        <v>2262.54</v>
      </c>
      <c r="F24" s="259">
        <f t="shared" ref="F24:F34" si="9">E24/E23*100</f>
        <v>94.972925324266456</v>
      </c>
      <c r="G24" s="260">
        <f>E24/E16*100</f>
        <v>117.71555222576013</v>
      </c>
      <c r="H24" s="256">
        <v>2068.1</v>
      </c>
      <c r="I24" s="259">
        <f t="shared" ref="I24:I31" si="10">H24/H23*100</f>
        <v>96.307162149576214</v>
      </c>
      <c r="J24" s="260">
        <f>H24/H16*100</f>
        <v>114.76692563817979</v>
      </c>
      <c r="K24" s="10"/>
      <c r="L24" s="10"/>
      <c r="M24" s="10"/>
    </row>
    <row r="25" spans="1:13" ht="16.5" hidden="1" x14ac:dyDescent="0.25">
      <c r="A25" s="272" t="s">
        <v>89</v>
      </c>
      <c r="B25" s="271">
        <v>3270.26</v>
      </c>
      <c r="C25" s="264">
        <f t="shared" si="8"/>
        <v>98.769257718943777</v>
      </c>
      <c r="D25" s="265">
        <f>B25/B16*100</f>
        <v>108.05775839280993</v>
      </c>
      <c r="E25" s="271">
        <v>2196.8000000000002</v>
      </c>
      <c r="F25" s="264">
        <f t="shared" si="9"/>
        <v>97.094416010324693</v>
      </c>
      <c r="G25" s="266">
        <f>E25/E16*100</f>
        <v>114.29522798693057</v>
      </c>
      <c r="H25" s="263">
        <v>2037.8</v>
      </c>
      <c r="I25" s="264">
        <f t="shared" si="10"/>
        <v>98.534887094434509</v>
      </c>
      <c r="J25" s="266">
        <f>H25/H16*100</f>
        <v>113.08546059933407</v>
      </c>
      <c r="K25" s="10"/>
      <c r="L25" s="10"/>
      <c r="M25" s="10"/>
    </row>
    <row r="26" spans="1:13" ht="16.5" hidden="1" x14ac:dyDescent="0.25">
      <c r="A26" s="272" t="s">
        <v>90</v>
      </c>
      <c r="B26" s="271">
        <v>3404.45</v>
      </c>
      <c r="C26" s="264">
        <f t="shared" si="8"/>
        <v>104.10334346504557</v>
      </c>
      <c r="D26" s="265">
        <f>B26/B16*100</f>
        <v>112.49173936029607</v>
      </c>
      <c r="E26" s="271">
        <v>2201.81</v>
      </c>
      <c r="F26" s="264">
        <f t="shared" si="9"/>
        <v>100.22805899490166</v>
      </c>
      <c r="G26" s="266">
        <f>E26/E16*100</f>
        <v>114.55588853509812</v>
      </c>
      <c r="H26" s="263">
        <v>2066.8000000000002</v>
      </c>
      <c r="I26" s="264">
        <f t="shared" si="10"/>
        <v>101.42310334674652</v>
      </c>
      <c r="J26" s="266">
        <f>H26/H16*100</f>
        <v>114.69478357380689</v>
      </c>
      <c r="K26" s="10"/>
      <c r="L26" s="10"/>
      <c r="M26" s="10"/>
    </row>
    <row r="27" spans="1:13" ht="17.25" hidden="1" thickBot="1" x14ac:dyDescent="0.3">
      <c r="A27" s="272" t="s">
        <v>94</v>
      </c>
      <c r="B27" s="271">
        <v>3476.63</v>
      </c>
      <c r="C27" s="264">
        <f>B27/B26*100</f>
        <v>102.12016625299241</v>
      </c>
      <c r="D27" s="265">
        <f>B27/B16*100</f>
        <v>114.87675125561722</v>
      </c>
      <c r="E27" s="271">
        <v>2225.09</v>
      </c>
      <c r="F27" s="264">
        <f>E27/E26*100</f>
        <v>101.05731193881398</v>
      </c>
      <c r="G27" s="266">
        <f>E27/E16*100</f>
        <v>115.76710162119417</v>
      </c>
      <c r="H27" s="263">
        <v>2093.5</v>
      </c>
      <c r="I27" s="264">
        <f>H27/H26*100</f>
        <v>101.2918521385717</v>
      </c>
      <c r="J27" s="266">
        <f>H27/H16*100</f>
        <v>116.1764705882353</v>
      </c>
      <c r="K27" s="10"/>
      <c r="L27" s="10"/>
      <c r="M27" s="10"/>
    </row>
    <row r="28" spans="1:13" ht="16.5" hidden="1" x14ac:dyDescent="0.25">
      <c r="A28" s="275" t="s">
        <v>104</v>
      </c>
      <c r="B28" s="269">
        <v>3437.58</v>
      </c>
      <c r="C28" s="254">
        <f>B28/B27*100</f>
        <v>98.876785852966805</v>
      </c>
      <c r="D28" s="255">
        <v>120.1</v>
      </c>
      <c r="E28" s="276">
        <v>2241.8000000000002</v>
      </c>
      <c r="F28" s="254">
        <f>E28/E27*100</f>
        <v>100.75098085920121</v>
      </c>
      <c r="G28" s="277">
        <f>E28/E16*100</f>
        <v>116.63649039562134</v>
      </c>
      <c r="H28" s="278">
        <v>2116.4</v>
      </c>
      <c r="I28" s="254">
        <f>H28/H27*100</f>
        <v>101.09386195366612</v>
      </c>
      <c r="J28" s="255">
        <f>H28/H16*100</f>
        <v>117.44728079911211</v>
      </c>
      <c r="K28" s="10"/>
      <c r="L28" s="10"/>
      <c r="M28" s="10"/>
    </row>
    <row r="29" spans="1:13" ht="16.5" hidden="1" x14ac:dyDescent="0.25">
      <c r="A29" s="279" t="s">
        <v>9</v>
      </c>
      <c r="B29" s="274">
        <v>3458.68</v>
      </c>
      <c r="C29" s="259">
        <f>B29/B28*100</f>
        <v>100.61380389692749</v>
      </c>
      <c r="D29" s="260">
        <f t="shared" ref="D29:D34" si="11">B29/B$28*100</f>
        <v>100.61380389692749</v>
      </c>
      <c r="E29" s="280">
        <v>2295.15</v>
      </c>
      <c r="F29" s="259">
        <f>E29/E28*100</f>
        <v>102.37978410206084</v>
      </c>
      <c r="G29" s="281">
        <f t="shared" ref="G29:G34" si="12">E29/E$28*100</f>
        <v>102.37978410206084</v>
      </c>
      <c r="H29" s="256">
        <v>2159.42</v>
      </c>
      <c r="I29" s="259">
        <f>H29/H28*100</f>
        <v>102.03269703269704</v>
      </c>
      <c r="J29" s="260">
        <f t="shared" ref="J29:J34" si="13">H29/H$28*100</f>
        <v>102.03269703269704</v>
      </c>
      <c r="K29" s="10"/>
      <c r="L29" s="10"/>
      <c r="M29" s="10"/>
    </row>
    <row r="30" spans="1:13" ht="16.5" hidden="1" x14ac:dyDescent="0.25">
      <c r="A30" s="279" t="s">
        <v>10</v>
      </c>
      <c r="B30" s="274">
        <v>3610.8</v>
      </c>
      <c r="C30" s="259">
        <f t="shared" si="8"/>
        <v>104.39820972162792</v>
      </c>
      <c r="D30" s="260">
        <f t="shared" si="11"/>
        <v>105.0390100012218</v>
      </c>
      <c r="E30" s="280">
        <v>2360.09</v>
      </c>
      <c r="F30" s="259">
        <f t="shared" si="9"/>
        <v>102.82944469860358</v>
      </c>
      <c r="G30" s="281">
        <f t="shared" si="12"/>
        <v>105.27656347577839</v>
      </c>
      <c r="H30" s="256">
        <v>2190.87</v>
      </c>
      <c r="I30" s="259">
        <f t="shared" si="10"/>
        <v>101.45640959146436</v>
      </c>
      <c r="J30" s="260">
        <f t="shared" si="13"/>
        <v>103.51871101871102</v>
      </c>
      <c r="K30" s="10"/>
      <c r="L30" s="10"/>
      <c r="M30" s="10"/>
    </row>
    <row r="31" spans="1:13" ht="16.5" hidden="1" x14ac:dyDescent="0.25">
      <c r="A31" s="279" t="s">
        <v>11</v>
      </c>
      <c r="B31" s="274">
        <v>3757.48</v>
      </c>
      <c r="C31" s="259">
        <f t="shared" si="8"/>
        <v>104.06225767143016</v>
      </c>
      <c r="D31" s="260">
        <f t="shared" si="11"/>
        <v>109.30596524299072</v>
      </c>
      <c r="E31" s="280">
        <v>2423.02</v>
      </c>
      <c r="F31" s="259">
        <f t="shared" si="9"/>
        <v>102.66642373807777</v>
      </c>
      <c r="G31" s="281">
        <f t="shared" si="12"/>
        <v>108.08368275492906</v>
      </c>
      <c r="H31" s="256">
        <v>2204.0500000000002</v>
      </c>
      <c r="I31" s="259">
        <f t="shared" si="10"/>
        <v>100.60158749720432</v>
      </c>
      <c r="J31" s="260">
        <f t="shared" si="13"/>
        <v>104.14146664146664</v>
      </c>
      <c r="K31" s="10"/>
      <c r="L31" s="10"/>
      <c r="M31" s="10"/>
    </row>
    <row r="32" spans="1:13" ht="16.5" hidden="1" x14ac:dyDescent="0.25">
      <c r="A32" s="279" t="s">
        <v>12</v>
      </c>
      <c r="B32" s="274">
        <v>3814.09</v>
      </c>
      <c r="C32" s="259">
        <f t="shared" ref="C32:C37" si="14">B32/B31*100</f>
        <v>101.50659484548154</v>
      </c>
      <c r="D32" s="260">
        <f t="shared" si="11"/>
        <v>110.95276328114548</v>
      </c>
      <c r="E32" s="280">
        <v>2406.36</v>
      </c>
      <c r="F32" s="259">
        <f t="shared" si="9"/>
        <v>99.312428291966228</v>
      </c>
      <c r="G32" s="281">
        <f t="shared" si="12"/>
        <v>107.34052993130521</v>
      </c>
      <c r="H32" s="256">
        <v>2212.92</v>
      </c>
      <c r="I32" s="259">
        <f t="shared" ref="I32:I37" si="15">H32/H31*100</f>
        <v>100.40244096095823</v>
      </c>
      <c r="J32" s="260">
        <f t="shared" si="13"/>
        <v>104.56057456057455</v>
      </c>
      <c r="K32" s="10"/>
      <c r="L32" s="10"/>
      <c r="M32" s="10"/>
    </row>
    <row r="33" spans="1:13" ht="16.5" hidden="1" x14ac:dyDescent="0.25">
      <c r="A33" s="282" t="s">
        <v>13</v>
      </c>
      <c r="B33" s="271">
        <v>3947.2</v>
      </c>
      <c r="C33" s="264">
        <f t="shared" si="14"/>
        <v>103.48995435346306</v>
      </c>
      <c r="D33" s="266">
        <f t="shared" si="11"/>
        <v>114.82496407356338</v>
      </c>
      <c r="E33" s="283">
        <v>2406.1</v>
      </c>
      <c r="F33" s="284">
        <f t="shared" si="9"/>
        <v>99.989195299123978</v>
      </c>
      <c r="G33" s="285">
        <f t="shared" si="12"/>
        <v>107.32893210812739</v>
      </c>
      <c r="H33" s="286">
        <v>2240.4</v>
      </c>
      <c r="I33" s="264">
        <f t="shared" si="15"/>
        <v>101.2417981671276</v>
      </c>
      <c r="J33" s="266">
        <f t="shared" si="13"/>
        <v>105.85900585900585</v>
      </c>
      <c r="K33" s="10"/>
      <c r="L33" s="10"/>
      <c r="M33" s="10"/>
    </row>
    <row r="34" spans="1:13" ht="16.5" hidden="1" x14ac:dyDescent="0.25">
      <c r="A34" s="279" t="s">
        <v>14</v>
      </c>
      <c r="B34" s="274">
        <v>3926.3</v>
      </c>
      <c r="C34" s="259">
        <f t="shared" si="14"/>
        <v>99.470510741791657</v>
      </c>
      <c r="D34" s="260">
        <f t="shared" si="11"/>
        <v>114.21697822305228</v>
      </c>
      <c r="E34" s="280">
        <v>2410.9299999999998</v>
      </c>
      <c r="F34" s="287">
        <f t="shared" si="9"/>
        <v>100.20073978637629</v>
      </c>
      <c r="G34" s="281">
        <f t="shared" si="12"/>
        <v>107.54438397716119</v>
      </c>
      <c r="H34" s="256">
        <v>2270.63</v>
      </c>
      <c r="I34" s="259">
        <f t="shared" si="15"/>
        <v>101.34931262274594</v>
      </c>
      <c r="J34" s="260">
        <f t="shared" si="13"/>
        <v>107.28737478737477</v>
      </c>
      <c r="K34" s="10"/>
      <c r="L34" s="10"/>
      <c r="M34" s="10"/>
    </row>
    <row r="35" spans="1:13" ht="16.5" hidden="1" x14ac:dyDescent="0.25">
      <c r="A35" s="279" t="s">
        <v>76</v>
      </c>
      <c r="B35" s="274">
        <v>3709.52</v>
      </c>
      <c r="C35" s="259">
        <f t="shared" si="14"/>
        <v>94.478771362351324</v>
      </c>
      <c r="D35" s="260">
        <f>B35/B$28*100</f>
        <v>107.91079771234415</v>
      </c>
      <c r="E35" s="280">
        <v>2423.37</v>
      </c>
      <c r="F35" s="259">
        <f t="shared" ref="F35:F40" si="16">E35/E34*100</f>
        <v>100.51598345866533</v>
      </c>
      <c r="G35" s="281">
        <f>E35/E$28*100</f>
        <v>108.09929520920687</v>
      </c>
      <c r="H35" s="288">
        <v>2305.1999999999998</v>
      </c>
      <c r="I35" s="259">
        <f t="shared" si="15"/>
        <v>101.52248494911103</v>
      </c>
      <c r="J35" s="260">
        <f>H35/H$28*100</f>
        <v>108.92080892080891</v>
      </c>
      <c r="K35" s="10"/>
      <c r="L35" s="10"/>
      <c r="M35" s="10"/>
    </row>
    <row r="36" spans="1:13" ht="16.5" hidden="1" x14ac:dyDescent="0.25">
      <c r="A36" s="279" t="s">
        <v>83</v>
      </c>
      <c r="B36" s="274">
        <v>3718.28</v>
      </c>
      <c r="C36" s="259">
        <f t="shared" si="14"/>
        <v>100.23614915137269</v>
      </c>
      <c r="D36" s="260">
        <f>B36/B$28*100</f>
        <v>108.16562814538135</v>
      </c>
      <c r="E36" s="280">
        <v>2428.86</v>
      </c>
      <c r="F36" s="259">
        <f t="shared" si="16"/>
        <v>100.22654402753193</v>
      </c>
      <c r="G36" s="281">
        <f>E36/E$28*100</f>
        <v>108.34418770630742</v>
      </c>
      <c r="H36" s="288">
        <v>2225.67</v>
      </c>
      <c r="I36" s="259">
        <f t="shared" si="15"/>
        <v>96.549973971889642</v>
      </c>
      <c r="J36" s="260">
        <f>H36/H$28*100</f>
        <v>105.16301266301267</v>
      </c>
      <c r="K36" s="10"/>
      <c r="L36" s="10"/>
      <c r="M36" s="10"/>
    </row>
    <row r="37" spans="1:13" ht="16.5" hidden="1" x14ac:dyDescent="0.25">
      <c r="A37" s="289" t="s">
        <v>89</v>
      </c>
      <c r="B37" s="274">
        <v>3475.35</v>
      </c>
      <c r="C37" s="259">
        <f t="shared" si="14"/>
        <v>93.466602837871278</v>
      </c>
      <c r="D37" s="260">
        <f>B37/B$28*100</f>
        <v>101.09873806573229</v>
      </c>
      <c r="E37" s="280">
        <v>2313.62</v>
      </c>
      <c r="F37" s="259">
        <f t="shared" si="16"/>
        <v>95.25538730103834</v>
      </c>
      <c r="G37" s="260">
        <f>E37/E$28*100</f>
        <v>103.20367561780711</v>
      </c>
      <c r="H37" s="274">
        <v>2139.96</v>
      </c>
      <c r="I37" s="259">
        <f t="shared" si="15"/>
        <v>96.149024788041345</v>
      </c>
      <c r="J37" s="260">
        <f>H37/H$28*100</f>
        <v>101.11321111321112</v>
      </c>
      <c r="K37" s="10"/>
      <c r="L37" s="10"/>
      <c r="M37" s="10"/>
    </row>
    <row r="38" spans="1:13" ht="16.5" hidden="1" x14ac:dyDescent="0.25">
      <c r="A38" s="289" t="s">
        <v>90</v>
      </c>
      <c r="B38" s="274">
        <v>3484.3</v>
      </c>
      <c r="C38" s="259">
        <f t="shared" ref="C38:C43" si="17">B38/B37*100</f>
        <v>100.25752801876071</v>
      </c>
      <c r="D38" s="260">
        <f>B38/B$28*100</f>
        <v>101.35909564286504</v>
      </c>
      <c r="E38" s="280">
        <v>2259.6999999999998</v>
      </c>
      <c r="F38" s="259">
        <f t="shared" si="16"/>
        <v>97.669453064893972</v>
      </c>
      <c r="G38" s="260">
        <f>E38/E$28*100</f>
        <v>100.79846551877954</v>
      </c>
      <c r="H38" s="274">
        <v>2101.3000000000002</v>
      </c>
      <c r="I38" s="259">
        <f t="shared" ref="I38:I43" si="18">H38/H37*100</f>
        <v>98.193424176152831</v>
      </c>
      <c r="J38" s="260">
        <f>H38/H$28*100</f>
        <v>99.286524286524298</v>
      </c>
      <c r="K38" s="10"/>
      <c r="L38" s="10"/>
      <c r="M38" s="10"/>
    </row>
    <row r="39" spans="1:13" ht="17.25" hidden="1" thickBot="1" x14ac:dyDescent="0.3">
      <c r="A39" s="290" t="s">
        <v>94</v>
      </c>
      <c r="B39" s="291">
        <v>3509.28</v>
      </c>
      <c r="C39" s="292">
        <f t="shared" si="17"/>
        <v>100.71693022988835</v>
      </c>
      <c r="D39" s="293">
        <f>B39/B$28*100</f>
        <v>102.0857696402702</v>
      </c>
      <c r="E39" s="294">
        <v>2268.39</v>
      </c>
      <c r="F39" s="292">
        <f t="shared" si="16"/>
        <v>100.38456432269771</v>
      </c>
      <c r="G39" s="293">
        <f>E39/E$28*100</f>
        <v>101.1861004549915</v>
      </c>
      <c r="H39" s="291">
        <v>2107.6999999999998</v>
      </c>
      <c r="I39" s="292">
        <f t="shared" si="18"/>
        <v>100.30457335934895</v>
      </c>
      <c r="J39" s="293">
        <f>H39/H$28*100</f>
        <v>99.58892458892457</v>
      </c>
      <c r="K39" s="10"/>
      <c r="L39" s="10"/>
      <c r="M39" s="10"/>
    </row>
    <row r="40" spans="1:13" ht="16.5" hidden="1" x14ac:dyDescent="0.2">
      <c r="A40" s="275" t="s">
        <v>115</v>
      </c>
      <c r="B40" s="295">
        <v>3484.4</v>
      </c>
      <c r="C40" s="296">
        <f t="shared" si="17"/>
        <v>99.291022659918838</v>
      </c>
      <c r="D40" s="297">
        <f t="shared" ref="D40:D45" si="19">B40/B$40*100</f>
        <v>100</v>
      </c>
      <c r="E40" s="298">
        <v>2298.23</v>
      </c>
      <c r="F40" s="296">
        <f t="shared" si="16"/>
        <v>101.31547044379494</v>
      </c>
      <c r="G40" s="299">
        <f t="shared" ref="G40:G45" si="20">E40/E$40*100</f>
        <v>100</v>
      </c>
      <c r="H40" s="295">
        <v>2131</v>
      </c>
      <c r="I40" s="296">
        <f t="shared" si="18"/>
        <v>101.10547041799119</v>
      </c>
      <c r="J40" s="297">
        <f t="shared" ref="J40:J45" si="21">H40/H$40*100</f>
        <v>100</v>
      </c>
      <c r="K40" s="10"/>
      <c r="L40" s="10"/>
      <c r="M40" s="10"/>
    </row>
    <row r="41" spans="1:13" ht="16.5" hidden="1" x14ac:dyDescent="0.25">
      <c r="A41" s="279" t="s">
        <v>9</v>
      </c>
      <c r="B41" s="274">
        <v>3582.03</v>
      </c>
      <c r="C41" s="259">
        <f t="shared" si="17"/>
        <v>102.80191711628974</v>
      </c>
      <c r="D41" s="300">
        <f t="shared" si="19"/>
        <v>102.80191711628974</v>
      </c>
      <c r="E41" s="280">
        <v>2348.34</v>
      </c>
      <c r="F41" s="259">
        <f t="shared" ref="F41:F46" si="22">E41/E40*100</f>
        <v>102.18037359185112</v>
      </c>
      <c r="G41" s="301">
        <f t="shared" si="20"/>
        <v>102.18037359185112</v>
      </c>
      <c r="H41" s="302">
        <v>2192.7199999999998</v>
      </c>
      <c r="I41" s="259">
        <f t="shared" si="18"/>
        <v>102.89629282027218</v>
      </c>
      <c r="J41" s="300">
        <f t="shared" si="21"/>
        <v>102.89629282027218</v>
      </c>
      <c r="K41" s="10"/>
      <c r="L41" s="10"/>
      <c r="M41" s="10"/>
    </row>
    <row r="42" spans="1:13" ht="16.5" hidden="1" x14ac:dyDescent="0.25">
      <c r="A42" s="279" t="s">
        <v>10</v>
      </c>
      <c r="B42" s="274">
        <v>3667.61</v>
      </c>
      <c r="C42" s="259">
        <f t="shared" si="17"/>
        <v>102.38914805291972</v>
      </c>
      <c r="D42" s="300">
        <f t="shared" si="19"/>
        <v>105.25800711743771</v>
      </c>
      <c r="E42" s="280">
        <v>2397.3200000000002</v>
      </c>
      <c r="F42" s="259">
        <f t="shared" si="22"/>
        <v>102.08572864236014</v>
      </c>
      <c r="G42" s="301">
        <f t="shared" si="20"/>
        <v>104.31157891072695</v>
      </c>
      <c r="H42" s="302">
        <v>2239.67</v>
      </c>
      <c r="I42" s="259">
        <f t="shared" si="18"/>
        <v>102.14117625597432</v>
      </c>
      <c r="J42" s="300">
        <f t="shared" si="21"/>
        <v>105.09948381041765</v>
      </c>
      <c r="K42" s="10"/>
      <c r="L42" s="10"/>
      <c r="M42" s="10"/>
    </row>
    <row r="43" spans="1:13" ht="16.5" hidden="1" x14ac:dyDescent="0.25">
      <c r="A43" s="279" t="s">
        <v>11</v>
      </c>
      <c r="B43" s="274">
        <v>3761.96</v>
      </c>
      <c r="C43" s="259">
        <f t="shared" si="17"/>
        <v>102.57251997895087</v>
      </c>
      <c r="D43" s="300">
        <f t="shared" si="19"/>
        <v>107.96579037997932</v>
      </c>
      <c r="E43" s="280">
        <v>2457.02</v>
      </c>
      <c r="F43" s="259">
        <f t="shared" si="22"/>
        <v>102.49028081357514</v>
      </c>
      <c r="G43" s="301">
        <f t="shared" si="20"/>
        <v>106.9092301466781</v>
      </c>
      <c r="H43" s="302">
        <v>2272.67</v>
      </c>
      <c r="I43" s="259">
        <f t="shared" si="18"/>
        <v>101.47343135372621</v>
      </c>
      <c r="J43" s="300">
        <f t="shared" si="21"/>
        <v>106.64805255748475</v>
      </c>
      <c r="K43" s="10"/>
      <c r="L43" s="10"/>
      <c r="M43" s="10"/>
    </row>
    <row r="44" spans="1:13" ht="16.5" hidden="1" x14ac:dyDescent="0.25">
      <c r="A44" s="279" t="s">
        <v>12</v>
      </c>
      <c r="B44" s="274">
        <v>3809.35</v>
      </c>
      <c r="C44" s="259">
        <f t="shared" ref="C44:C49" si="23">B44/B43*100</f>
        <v>101.2597156801242</v>
      </c>
      <c r="D44" s="300">
        <f t="shared" si="19"/>
        <v>109.32585237056594</v>
      </c>
      <c r="E44" s="280">
        <v>2470.25</v>
      </c>
      <c r="F44" s="259">
        <f t="shared" si="22"/>
        <v>100.53845715541591</v>
      </c>
      <c r="G44" s="301">
        <f t="shared" si="20"/>
        <v>107.48489054620293</v>
      </c>
      <c r="H44" s="302">
        <v>2282.61</v>
      </c>
      <c r="I44" s="259">
        <f t="shared" ref="I44:I49" si="24">H44/H43*100</f>
        <v>100.43737102174974</v>
      </c>
      <c r="J44" s="300">
        <f t="shared" si="21"/>
        <v>107.11450023463162</v>
      </c>
      <c r="K44" s="10"/>
      <c r="L44" s="10"/>
      <c r="M44" s="10"/>
    </row>
    <row r="45" spans="1:13" ht="16.5" hidden="1" x14ac:dyDescent="0.2">
      <c r="A45" s="303" t="s">
        <v>13</v>
      </c>
      <c r="B45" s="302">
        <v>3854.5</v>
      </c>
      <c r="C45" s="304">
        <f t="shared" si="23"/>
        <v>101.18524157664694</v>
      </c>
      <c r="D45" s="300">
        <f t="shared" si="19"/>
        <v>110.62162782688554</v>
      </c>
      <c r="E45" s="305">
        <v>2532.1999999999998</v>
      </c>
      <c r="F45" s="304">
        <f t="shared" si="22"/>
        <v>102.50784333569476</v>
      </c>
      <c r="G45" s="301">
        <f t="shared" si="20"/>
        <v>110.18044321064471</v>
      </c>
      <c r="H45" s="302">
        <v>2316.8000000000002</v>
      </c>
      <c r="I45" s="304">
        <f t="shared" si="24"/>
        <v>101.49784676313519</v>
      </c>
      <c r="J45" s="300">
        <f t="shared" si="21"/>
        <v>108.71891130924449</v>
      </c>
      <c r="K45" s="10"/>
      <c r="L45" s="10"/>
      <c r="M45" s="10"/>
    </row>
    <row r="46" spans="1:13" ht="16.5" hidden="1" x14ac:dyDescent="0.2">
      <c r="A46" s="303" t="s">
        <v>14</v>
      </c>
      <c r="B46" s="302">
        <v>3808.84</v>
      </c>
      <c r="C46" s="304">
        <f t="shared" si="23"/>
        <v>98.815410559086786</v>
      </c>
      <c r="D46" s="300">
        <f t="shared" ref="D46:D51" si="25">B46/B$40*100</f>
        <v>109.31121570428195</v>
      </c>
      <c r="E46" s="305">
        <v>2548.98</v>
      </c>
      <c r="F46" s="304">
        <f t="shared" si="22"/>
        <v>100.66266487639209</v>
      </c>
      <c r="G46" s="301">
        <f t="shared" ref="G46:G51" si="26">E46/E$40*100</f>
        <v>110.91057030845477</v>
      </c>
      <c r="H46" s="302">
        <v>2344.36</v>
      </c>
      <c r="I46" s="304">
        <f t="shared" si="24"/>
        <v>101.18957182320443</v>
      </c>
      <c r="J46" s="300">
        <f t="shared" ref="J46:J51" si="27">H46/H$40*100</f>
        <v>110.01220084467387</v>
      </c>
      <c r="K46" s="10"/>
      <c r="L46" s="10"/>
      <c r="M46" s="10"/>
    </row>
    <row r="47" spans="1:13" ht="16.5" hidden="1" x14ac:dyDescent="0.2">
      <c r="A47" s="306" t="s">
        <v>76</v>
      </c>
      <c r="B47" s="307">
        <v>3758.33</v>
      </c>
      <c r="C47" s="308">
        <f t="shared" si="23"/>
        <v>98.673874460465655</v>
      </c>
      <c r="D47" s="309">
        <f t="shared" si="25"/>
        <v>107.86161175525197</v>
      </c>
      <c r="E47" s="310">
        <v>2617.46</v>
      </c>
      <c r="F47" s="308">
        <f>E47/E46*100</f>
        <v>102.68656482200724</v>
      </c>
      <c r="G47" s="311">
        <f t="shared" si="26"/>
        <v>113.89025467424932</v>
      </c>
      <c r="H47" s="307">
        <v>2354.6</v>
      </c>
      <c r="I47" s="308">
        <f t="shared" si="24"/>
        <v>100.4367929840127</v>
      </c>
      <c r="J47" s="309">
        <f t="shared" si="27"/>
        <v>110.49272641952135</v>
      </c>
      <c r="K47" s="10"/>
      <c r="L47" s="10"/>
      <c r="M47" s="10"/>
    </row>
    <row r="48" spans="1:13" ht="16.5" hidden="1" x14ac:dyDescent="0.2">
      <c r="A48" s="306" t="s">
        <v>83</v>
      </c>
      <c r="B48" s="307">
        <v>3877.71</v>
      </c>
      <c r="C48" s="308">
        <f t="shared" si="23"/>
        <v>103.17641079947744</v>
      </c>
      <c r="D48" s="309">
        <f t="shared" si="25"/>
        <v>111.28773963953623</v>
      </c>
      <c r="E48" s="310">
        <v>2590.12</v>
      </c>
      <c r="F48" s="308">
        <f>E48/E47*100</f>
        <v>98.955475919402772</v>
      </c>
      <c r="G48" s="311">
        <f t="shared" si="26"/>
        <v>112.70064353872327</v>
      </c>
      <c r="H48" s="307">
        <v>2371.96</v>
      </c>
      <c r="I48" s="308">
        <f t="shared" si="24"/>
        <v>100.7372802174467</v>
      </c>
      <c r="J48" s="309">
        <f t="shared" si="27"/>
        <v>111.30736743312998</v>
      </c>
      <c r="K48" s="10"/>
      <c r="L48" s="10"/>
      <c r="M48" s="10"/>
    </row>
    <row r="49" spans="1:13" ht="16.5" hidden="1" x14ac:dyDescent="0.2">
      <c r="A49" s="306" t="s">
        <v>89</v>
      </c>
      <c r="B49" s="307">
        <v>3758.21</v>
      </c>
      <c r="C49" s="308">
        <f t="shared" si="23"/>
        <v>96.918284245082802</v>
      </c>
      <c r="D49" s="309">
        <f t="shared" si="25"/>
        <v>107.85816783377338</v>
      </c>
      <c r="E49" s="310">
        <v>2496.67</v>
      </c>
      <c r="F49" s="308">
        <f>E49/E48*100</f>
        <v>96.392059055178919</v>
      </c>
      <c r="G49" s="311">
        <f t="shared" si="26"/>
        <v>108.63447087541283</v>
      </c>
      <c r="H49" s="307">
        <v>2442.54</v>
      </c>
      <c r="I49" s="308">
        <f t="shared" si="24"/>
        <v>102.97559823943068</v>
      </c>
      <c r="J49" s="309">
        <f t="shared" si="27"/>
        <v>114.61942749882684</v>
      </c>
      <c r="K49" s="10"/>
      <c r="L49" s="10"/>
      <c r="M49" s="10"/>
    </row>
    <row r="50" spans="1:13" ht="16.5" hidden="1" x14ac:dyDescent="0.2">
      <c r="A50" s="306" t="s">
        <v>90</v>
      </c>
      <c r="B50" s="307">
        <v>3894.63</v>
      </c>
      <c r="C50" s="308">
        <f>B50/B49*100</f>
        <v>103.62991956277057</v>
      </c>
      <c r="D50" s="309">
        <f t="shared" si="25"/>
        <v>111.77333256801745</v>
      </c>
      <c r="E50" s="310">
        <v>2539.16</v>
      </c>
      <c r="F50" s="308">
        <f>E50/E49*100</f>
        <v>101.70186688669307</v>
      </c>
      <c r="G50" s="311">
        <f t="shared" si="26"/>
        <v>110.48328496277568</v>
      </c>
      <c r="H50" s="307">
        <v>2464.96</v>
      </c>
      <c r="I50" s="308">
        <f>H50/H49*100</f>
        <v>100.91789694334588</v>
      </c>
      <c r="J50" s="309">
        <f t="shared" si="27"/>
        <v>115.67151572031911</v>
      </c>
      <c r="K50" s="10"/>
      <c r="L50" s="10"/>
      <c r="M50" s="10"/>
    </row>
    <row r="51" spans="1:13" ht="16.5" hidden="1" x14ac:dyDescent="0.2">
      <c r="A51" s="306" t="s">
        <v>94</v>
      </c>
      <c r="B51" s="307">
        <v>3912.55</v>
      </c>
      <c r="C51" s="308">
        <f>B51/B50*100</f>
        <v>100.46012073033896</v>
      </c>
      <c r="D51" s="309">
        <f t="shared" si="25"/>
        <v>112.2876248421536</v>
      </c>
      <c r="E51" s="310">
        <v>2618.0300000000002</v>
      </c>
      <c r="F51" s="308">
        <f>E51/E50*100</f>
        <v>103.10614533940358</v>
      </c>
      <c r="G51" s="311">
        <f t="shared" si="26"/>
        <v>113.91505636946695</v>
      </c>
      <c r="H51" s="307">
        <v>2519.35</v>
      </c>
      <c r="I51" s="308">
        <f>H51/H50*100</f>
        <v>102.20652667791769</v>
      </c>
      <c r="J51" s="309">
        <f t="shared" si="27"/>
        <v>118.22383857343969</v>
      </c>
      <c r="K51" s="10"/>
      <c r="L51" s="10"/>
      <c r="M51" s="10"/>
    </row>
    <row r="52" spans="1:13" ht="17.25" hidden="1" thickBot="1" x14ac:dyDescent="0.25">
      <c r="A52" s="312" t="s">
        <v>199</v>
      </c>
      <c r="B52" s="313">
        <v>4663.51</v>
      </c>
      <c r="C52" s="314">
        <v>98.945726894678785</v>
      </c>
      <c r="D52" s="315">
        <v>104.97088462568681</v>
      </c>
      <c r="E52" s="313">
        <v>3171.84</v>
      </c>
      <c r="F52" s="314">
        <v>101.01755157027794</v>
      </c>
      <c r="G52" s="315">
        <v>104.26755905615349</v>
      </c>
      <c r="H52" s="313">
        <v>2871.48</v>
      </c>
      <c r="I52" s="314">
        <v>101.24213309828119</v>
      </c>
      <c r="J52" s="315">
        <v>110.06309075716574</v>
      </c>
      <c r="K52" s="10"/>
      <c r="L52" s="10"/>
      <c r="M52" s="10"/>
    </row>
    <row r="53" spans="1:13" ht="17.25" hidden="1" thickBot="1" x14ac:dyDescent="0.25">
      <c r="A53" s="984" t="s">
        <v>202</v>
      </c>
      <c r="B53" s="985"/>
      <c r="C53" s="985"/>
      <c r="D53" s="985"/>
      <c r="E53" s="985"/>
      <c r="F53" s="985"/>
      <c r="G53" s="985"/>
      <c r="H53" s="985"/>
      <c r="I53" s="985"/>
      <c r="J53" s="986"/>
      <c r="K53" s="10"/>
      <c r="L53" s="10"/>
      <c r="M53" s="10"/>
    </row>
    <row r="54" spans="1:13" ht="16.5" hidden="1" x14ac:dyDescent="0.2">
      <c r="A54" s="316" t="s">
        <v>9</v>
      </c>
      <c r="B54" s="317">
        <v>4636.76</v>
      </c>
      <c r="C54" s="296">
        <f>B54/B52*100</f>
        <v>99.426397713310365</v>
      </c>
      <c r="D54" s="297">
        <f>B54/B$52*100</f>
        <v>99.426397713310365</v>
      </c>
      <c r="E54" s="317">
        <v>3230.64</v>
      </c>
      <c r="F54" s="296">
        <f>E54/E52*100</f>
        <v>101.85381355932202</v>
      </c>
      <c r="G54" s="297">
        <f t="shared" ref="G54:G61" si="28">E54/E$52*100</f>
        <v>101.85381355932202</v>
      </c>
      <c r="H54" s="317">
        <v>2922.88</v>
      </c>
      <c r="I54" s="296">
        <f>H54/H52*100</f>
        <v>101.79001769122544</v>
      </c>
      <c r="J54" s="297">
        <f t="shared" ref="J54:J61" si="29">H54/H$52*100</f>
        <v>101.79001769122544</v>
      </c>
      <c r="K54" s="10"/>
      <c r="L54" s="10"/>
      <c r="M54" s="10"/>
    </row>
    <row r="55" spans="1:13" ht="16.5" hidden="1" x14ac:dyDescent="0.2">
      <c r="A55" s="318" t="s">
        <v>10</v>
      </c>
      <c r="B55" s="319">
        <v>4730.58</v>
      </c>
      <c r="C55" s="304">
        <f>B55/B54*100</f>
        <v>102.02339564696037</v>
      </c>
      <c r="D55" s="300">
        <f t="shared" ref="D55:D61" si="30">B55/B$52*100</f>
        <v>101.438187116571</v>
      </c>
      <c r="E55" s="319">
        <v>3288.8</v>
      </c>
      <c r="F55" s="304">
        <f t="shared" ref="F55:F62" si="31">E55/E54*100</f>
        <v>101.80026248668996</v>
      </c>
      <c r="G55" s="300">
        <f t="shared" si="28"/>
        <v>103.68744955609361</v>
      </c>
      <c r="H55" s="319">
        <v>2998.3</v>
      </c>
      <c r="I55" s="304">
        <f t="shared" ref="I55:I62" si="32">H55/H54*100</f>
        <v>102.58033172761112</v>
      </c>
      <c r="J55" s="300">
        <f t="shared" si="29"/>
        <v>104.41653781325311</v>
      </c>
      <c r="K55" s="10"/>
      <c r="L55" s="10"/>
      <c r="M55" s="10"/>
    </row>
    <row r="56" spans="1:13" ht="16.5" hidden="1" x14ac:dyDescent="0.2">
      <c r="A56" s="320" t="s">
        <v>11</v>
      </c>
      <c r="B56" s="321">
        <v>4763.34</v>
      </c>
      <c r="C56" s="308">
        <f t="shared" ref="C56:C62" si="33">B56/B55*100</f>
        <v>100.69251550549826</v>
      </c>
      <c r="D56" s="309">
        <f t="shared" si="30"/>
        <v>102.14066229084959</v>
      </c>
      <c r="E56" s="321">
        <v>3388</v>
      </c>
      <c r="F56" s="308">
        <f t="shared" si="31"/>
        <v>103.0162977377767</v>
      </c>
      <c r="G56" s="309">
        <f t="shared" si="28"/>
        <v>106.81497175141243</v>
      </c>
      <c r="H56" s="321">
        <v>3080.4</v>
      </c>
      <c r="I56" s="308">
        <f t="shared" si="32"/>
        <v>102.73821832371677</v>
      </c>
      <c r="J56" s="309">
        <f t="shared" si="29"/>
        <v>107.27569058464626</v>
      </c>
      <c r="K56" s="10"/>
      <c r="L56" s="10"/>
      <c r="M56" s="10"/>
    </row>
    <row r="57" spans="1:13" ht="16.5" hidden="1" x14ac:dyDescent="0.2">
      <c r="A57" s="320" t="s">
        <v>12</v>
      </c>
      <c r="B57" s="321">
        <v>4923.8</v>
      </c>
      <c r="C57" s="308">
        <f t="shared" si="33"/>
        <v>103.3686446904903</v>
      </c>
      <c r="D57" s="309">
        <f t="shared" si="30"/>
        <v>105.58141828794191</v>
      </c>
      <c r="E57" s="321">
        <v>3444.6</v>
      </c>
      <c r="F57" s="308">
        <f t="shared" si="31"/>
        <v>101.67060212514758</v>
      </c>
      <c r="G57" s="309">
        <f t="shared" si="28"/>
        <v>108.5994249394673</v>
      </c>
      <c r="H57" s="321">
        <v>3137.5</v>
      </c>
      <c r="I57" s="308">
        <f t="shared" si="32"/>
        <v>101.85365536943254</v>
      </c>
      <c r="J57" s="309">
        <f t="shared" si="29"/>
        <v>109.26421218326439</v>
      </c>
      <c r="K57" s="10"/>
      <c r="L57" s="10"/>
      <c r="M57" s="10"/>
    </row>
    <row r="58" spans="1:13" ht="16.5" hidden="1" x14ac:dyDescent="0.2">
      <c r="A58" s="320" t="s">
        <v>13</v>
      </c>
      <c r="B58" s="321">
        <v>5473.72</v>
      </c>
      <c r="C58" s="308">
        <f t="shared" si="33"/>
        <v>111.16860961046346</v>
      </c>
      <c r="D58" s="309">
        <f t="shared" si="30"/>
        <v>117.37339471771261</v>
      </c>
      <c r="E58" s="321">
        <v>3637</v>
      </c>
      <c r="F58" s="308">
        <f t="shared" si="31"/>
        <v>105.58555420077805</v>
      </c>
      <c r="G58" s="309">
        <f t="shared" si="28"/>
        <v>114.66530468119451</v>
      </c>
      <c r="H58" s="321">
        <v>3235.71</v>
      </c>
      <c r="I58" s="308">
        <f t="shared" si="32"/>
        <v>103.13019920318725</v>
      </c>
      <c r="J58" s="309">
        <f t="shared" si="29"/>
        <v>112.68439968239375</v>
      </c>
      <c r="K58" s="10"/>
      <c r="L58" s="10"/>
      <c r="M58" s="10"/>
    </row>
    <row r="59" spans="1:13" ht="16.5" hidden="1" x14ac:dyDescent="0.2">
      <c r="A59" s="320" t="s">
        <v>14</v>
      </c>
      <c r="B59" s="321">
        <v>4886.84</v>
      </c>
      <c r="C59" s="308">
        <f t="shared" si="33"/>
        <v>89.278223950074178</v>
      </c>
      <c r="D59" s="309">
        <f t="shared" si="30"/>
        <v>104.78888219388401</v>
      </c>
      <c r="E59" s="321">
        <v>3571.24</v>
      </c>
      <c r="F59" s="308">
        <f t="shared" si="31"/>
        <v>98.191916414627428</v>
      </c>
      <c r="G59" s="309">
        <f t="shared" si="28"/>
        <v>112.59206012913639</v>
      </c>
      <c r="H59" s="321">
        <v>3281.88</v>
      </c>
      <c r="I59" s="308">
        <f t="shared" si="32"/>
        <v>101.42688930713817</v>
      </c>
      <c r="J59" s="309">
        <f t="shared" si="29"/>
        <v>114.29228133227465</v>
      </c>
      <c r="K59" s="10"/>
      <c r="L59" s="10"/>
      <c r="M59" s="10"/>
    </row>
    <row r="60" spans="1:13" ht="16.5" hidden="1" x14ac:dyDescent="0.2">
      <c r="A60" s="320" t="s">
        <v>76</v>
      </c>
      <c r="B60" s="321">
        <v>4926.45</v>
      </c>
      <c r="C60" s="308">
        <f t="shared" si="33"/>
        <v>100.81054423717575</v>
      </c>
      <c r="D60" s="309">
        <f t="shared" si="30"/>
        <v>105.63824243970743</v>
      </c>
      <c r="E60" s="321">
        <v>3592.64</v>
      </c>
      <c r="F60" s="308">
        <f t="shared" si="31"/>
        <v>100.59923163943057</v>
      </c>
      <c r="G60" s="309">
        <f t="shared" si="28"/>
        <v>113.26674737691687</v>
      </c>
      <c r="H60" s="321">
        <v>3180.11</v>
      </c>
      <c r="I60" s="308">
        <f t="shared" si="32"/>
        <v>96.899033480809777</v>
      </c>
      <c r="J60" s="309">
        <f t="shared" si="29"/>
        <v>110.74811595414211</v>
      </c>
      <c r="K60" s="10"/>
      <c r="L60" s="10"/>
      <c r="M60" s="10"/>
    </row>
    <row r="61" spans="1:13" ht="16.5" hidden="1" x14ac:dyDescent="0.2">
      <c r="A61" s="318" t="s">
        <v>83</v>
      </c>
      <c r="B61" s="319">
        <v>4913.3500000000004</v>
      </c>
      <c r="C61" s="304">
        <f>B61/B60*100</f>
        <v>99.73408844096663</v>
      </c>
      <c r="D61" s="300">
        <f t="shared" si="30"/>
        <v>105.35733814230055</v>
      </c>
      <c r="E61" s="319">
        <v>3552.92</v>
      </c>
      <c r="F61" s="304">
        <f>E61/E60*100</f>
        <v>98.894406341854463</v>
      </c>
      <c r="G61" s="300">
        <f t="shared" si="28"/>
        <v>112.01447740112994</v>
      </c>
      <c r="H61" s="319">
        <v>3017.5</v>
      </c>
      <c r="I61" s="304">
        <f>H61/H60*100</f>
        <v>94.886654864139913</v>
      </c>
      <c r="J61" s="300">
        <f t="shared" si="29"/>
        <v>105.08518255394431</v>
      </c>
      <c r="K61" s="10"/>
      <c r="L61" s="10"/>
      <c r="M61" s="10"/>
    </row>
    <row r="62" spans="1:13" ht="16.5" hidden="1" x14ac:dyDescent="0.2">
      <c r="A62" s="318" t="s">
        <v>89</v>
      </c>
      <c r="B62" s="319">
        <v>4746.9399999999996</v>
      </c>
      <c r="C62" s="304">
        <f t="shared" si="33"/>
        <v>96.613105111583735</v>
      </c>
      <c r="D62" s="300">
        <f>B62/B$52*100</f>
        <v>101.78899584218752</v>
      </c>
      <c r="E62" s="319">
        <v>3429.76</v>
      </c>
      <c r="F62" s="304">
        <f t="shared" si="31"/>
        <v>96.533555498012902</v>
      </c>
      <c r="G62" s="300">
        <f>E62/E$52*100</f>
        <v>108.13155770782889</v>
      </c>
      <c r="H62" s="319">
        <v>2996.05</v>
      </c>
      <c r="I62" s="304">
        <f t="shared" si="32"/>
        <v>99.289146644573322</v>
      </c>
      <c r="J62" s="300">
        <f>H62/H$52*100</f>
        <v>104.33818100770335</v>
      </c>
      <c r="K62" s="10"/>
      <c r="L62" s="10"/>
      <c r="M62" s="10"/>
    </row>
    <row r="63" spans="1:13" ht="16.5" hidden="1" x14ac:dyDescent="0.2">
      <c r="A63" s="322" t="s">
        <v>90</v>
      </c>
      <c r="B63" s="323">
        <v>4675.8999999999996</v>
      </c>
      <c r="C63" s="324">
        <f>B63/B62*100</f>
        <v>98.503456963854603</v>
      </c>
      <c r="D63" s="325">
        <f>B63/B$52*100</f>
        <v>100.26567971334894</v>
      </c>
      <c r="E63" s="323">
        <v>3401.8</v>
      </c>
      <c r="F63" s="324">
        <f>E63/E62*100</f>
        <v>99.184782608695656</v>
      </c>
      <c r="G63" s="325">
        <f>E63/E$52*100</f>
        <v>107.25005044390639</v>
      </c>
      <c r="H63" s="323">
        <v>3043.7</v>
      </c>
      <c r="I63" s="324">
        <f>H63/H62*100</f>
        <v>101.59042739607149</v>
      </c>
      <c r="J63" s="325">
        <f>H63/H$52*100</f>
        <v>105.99760402301253</v>
      </c>
      <c r="K63" s="10"/>
      <c r="L63" s="10"/>
      <c r="M63" s="10"/>
    </row>
    <row r="64" spans="1:13" ht="16.5" hidden="1" x14ac:dyDescent="0.2">
      <c r="A64" s="320" t="s">
        <v>94</v>
      </c>
      <c r="B64" s="321">
        <v>4645.1000000000004</v>
      </c>
      <c r="C64" s="308">
        <f>B64/B63*100</f>
        <v>99.341303278513237</v>
      </c>
      <c r="D64" s="309">
        <f>B64/B$52*100</f>
        <v>99.605232968300712</v>
      </c>
      <c r="E64" s="321">
        <v>3472.7</v>
      </c>
      <c r="F64" s="308">
        <f>E64/E63*100</f>
        <v>102.08419072255863</v>
      </c>
      <c r="G64" s="309">
        <f>E64/E$52*100</f>
        <v>109.48534604519773</v>
      </c>
      <c r="H64" s="321">
        <v>3139.4</v>
      </c>
      <c r="I64" s="308">
        <f>H64/H63*100</f>
        <v>103.14419949403688</v>
      </c>
      <c r="J64" s="309">
        <f>H64/H$52*100</f>
        <v>109.33038015239529</v>
      </c>
      <c r="K64" s="10"/>
      <c r="L64" s="10"/>
      <c r="M64" s="10"/>
    </row>
    <row r="65" spans="1:13" ht="17.25" hidden="1" thickBot="1" x14ac:dyDescent="0.25">
      <c r="A65" s="312" t="s">
        <v>223</v>
      </c>
      <c r="B65" s="313">
        <v>4758.3999999999996</v>
      </c>
      <c r="C65" s="314">
        <f>B65/B64*100</f>
        <v>102.43912940517963</v>
      </c>
      <c r="D65" s="315">
        <f>B65/B$52*100</f>
        <v>102.0347334947282</v>
      </c>
      <c r="E65" s="313">
        <v>3603.54</v>
      </c>
      <c r="F65" s="314">
        <f>E65/E64*100</f>
        <v>103.76767356811702</v>
      </c>
      <c r="G65" s="315">
        <f>E65/E$52*100</f>
        <v>113.61039648910412</v>
      </c>
      <c r="H65" s="313">
        <v>3297.89</v>
      </c>
      <c r="I65" s="314">
        <f>H65/H64*100</f>
        <v>105.04841689494808</v>
      </c>
      <c r="J65" s="315">
        <f>H65/H$52*100</f>
        <v>114.84983353531976</v>
      </c>
      <c r="K65" s="10"/>
      <c r="L65" s="10"/>
      <c r="M65" s="10"/>
    </row>
    <row r="66" spans="1:13" ht="16.5" hidden="1" customHeight="1" thickBot="1" x14ac:dyDescent="0.25">
      <c r="A66" s="984" t="s">
        <v>225</v>
      </c>
      <c r="B66" s="985"/>
      <c r="C66" s="985"/>
      <c r="D66" s="985"/>
      <c r="E66" s="985"/>
      <c r="F66" s="985"/>
      <c r="G66" s="985"/>
      <c r="H66" s="985"/>
      <c r="I66" s="985"/>
      <c r="J66" s="986"/>
      <c r="K66" s="10"/>
      <c r="L66" s="10"/>
      <c r="M66" s="10"/>
    </row>
    <row r="67" spans="1:13" ht="16.5" hidden="1" customHeight="1" x14ac:dyDescent="0.2">
      <c r="A67" s="326" t="s">
        <v>9</v>
      </c>
      <c r="B67" s="327">
        <v>5223.7700000000004</v>
      </c>
      <c r="C67" s="328">
        <f>B67/B65*100</f>
        <v>109.77996805648959</v>
      </c>
      <c r="D67" s="329">
        <f t="shared" ref="D67:D78" si="34">B67/B$65*100</f>
        <v>109.77996805648959</v>
      </c>
      <c r="E67" s="327">
        <v>3900.95</v>
      </c>
      <c r="F67" s="328">
        <f>E67/E65*100</f>
        <v>108.25327317027144</v>
      </c>
      <c r="G67" s="329">
        <f t="shared" ref="G67:G78" si="35">E67/E$65*100</f>
        <v>108.25327317027144</v>
      </c>
      <c r="H67" s="327">
        <v>3592.51</v>
      </c>
      <c r="I67" s="328">
        <f>H67/H65*100</f>
        <v>108.93359087173921</v>
      </c>
      <c r="J67" s="329">
        <f t="shared" ref="J67:J78" si="36">H67/H$65*100</f>
        <v>108.93359087173921</v>
      </c>
      <c r="K67" s="10"/>
      <c r="L67" s="10"/>
      <c r="M67" s="10"/>
    </row>
    <row r="68" spans="1:13" ht="16.5" hidden="1" customHeight="1" x14ac:dyDescent="0.2">
      <c r="A68" s="320" t="s">
        <v>10</v>
      </c>
      <c r="B68" s="321">
        <v>5449.3</v>
      </c>
      <c r="C68" s="308">
        <f t="shared" ref="C68:C78" si="37">B68/B67*100</f>
        <v>104.31737997653035</v>
      </c>
      <c r="D68" s="309">
        <f t="shared" si="34"/>
        <v>114.51958641560189</v>
      </c>
      <c r="E68" s="321">
        <v>4060.44</v>
      </c>
      <c r="F68" s="308">
        <f t="shared" ref="F68:F78" si="38">E68/E67*100</f>
        <v>104.08849126494827</v>
      </c>
      <c r="G68" s="309">
        <f t="shared" si="35"/>
        <v>112.67919878785861</v>
      </c>
      <c r="H68" s="321">
        <v>3730.03</v>
      </c>
      <c r="I68" s="308">
        <f t="shared" ref="I68:I78" si="39">H68/H67*100</f>
        <v>103.82796429237497</v>
      </c>
      <c r="J68" s="309">
        <f t="shared" si="36"/>
        <v>113.10352983271123</v>
      </c>
      <c r="K68" s="10"/>
      <c r="L68" s="10"/>
      <c r="M68" s="10"/>
    </row>
    <row r="69" spans="1:13" ht="16.5" hidden="1" customHeight="1" x14ac:dyDescent="0.2">
      <c r="A69" s="320" t="s">
        <v>11</v>
      </c>
      <c r="B69" s="321">
        <v>5698.93</v>
      </c>
      <c r="C69" s="308">
        <f t="shared" si="37"/>
        <v>104.58095535206357</v>
      </c>
      <c r="D69" s="309">
        <f t="shared" si="34"/>
        <v>119.76567753866847</v>
      </c>
      <c r="E69" s="321">
        <v>4141.03</v>
      </c>
      <c r="F69" s="308">
        <f t="shared" si="38"/>
        <v>101.98476027228575</v>
      </c>
      <c r="G69" s="309">
        <f t="shared" si="35"/>
        <v>114.91561076052992</v>
      </c>
      <c r="H69" s="321">
        <v>3774.34</v>
      </c>
      <c r="I69" s="308">
        <f t="shared" si="39"/>
        <v>101.18792610247102</v>
      </c>
      <c r="J69" s="309">
        <f t="shared" si="36"/>
        <v>114.4471161864101</v>
      </c>
      <c r="K69" s="10"/>
      <c r="L69" s="10"/>
      <c r="M69" s="10"/>
    </row>
    <row r="70" spans="1:13" ht="16.5" hidden="1" customHeight="1" x14ac:dyDescent="0.2">
      <c r="A70" s="318" t="s">
        <v>12</v>
      </c>
      <c r="B70" s="319">
        <v>5747.51</v>
      </c>
      <c r="C70" s="308">
        <f t="shared" si="37"/>
        <v>100.85244072132839</v>
      </c>
      <c r="D70" s="309">
        <f t="shared" si="34"/>
        <v>120.78660894418294</v>
      </c>
      <c r="E70" s="321">
        <v>4174.51</v>
      </c>
      <c r="F70" s="308">
        <f t="shared" si="38"/>
        <v>100.80849450499032</v>
      </c>
      <c r="G70" s="309">
        <f t="shared" si="35"/>
        <v>115.84469715890486</v>
      </c>
      <c r="H70" s="321">
        <v>3785.74</v>
      </c>
      <c r="I70" s="308">
        <f t="shared" si="39"/>
        <v>100.30203956188366</v>
      </c>
      <c r="J70" s="309">
        <f t="shared" si="36"/>
        <v>114.79279175472803</v>
      </c>
      <c r="K70" s="10"/>
      <c r="L70" s="10"/>
      <c r="M70" s="10"/>
    </row>
    <row r="71" spans="1:13" ht="16.5" hidden="1" customHeight="1" x14ac:dyDescent="0.2">
      <c r="A71" s="320" t="s">
        <v>13</v>
      </c>
      <c r="B71" s="321">
        <v>5664.71</v>
      </c>
      <c r="C71" s="308">
        <f t="shared" si="37"/>
        <v>98.559376147235938</v>
      </c>
      <c r="D71" s="309">
        <f t="shared" si="34"/>
        <v>119.04652824478816</v>
      </c>
      <c r="E71" s="321">
        <v>4204.16</v>
      </c>
      <c r="F71" s="308">
        <f t="shared" si="38"/>
        <v>100.71026300092704</v>
      </c>
      <c r="G71" s="309">
        <f t="shared" si="35"/>
        <v>116.66749918136054</v>
      </c>
      <c r="H71" s="321">
        <v>3824.29</v>
      </c>
      <c r="I71" s="308">
        <f t="shared" si="39"/>
        <v>101.01829497007191</v>
      </c>
      <c r="J71" s="309">
        <f t="shared" si="36"/>
        <v>115.96172097917155</v>
      </c>
      <c r="K71" s="10"/>
      <c r="L71" s="10"/>
      <c r="M71" s="10"/>
    </row>
    <row r="72" spans="1:13" ht="16.5" hidden="1" customHeight="1" x14ac:dyDescent="0.2">
      <c r="A72" s="320" t="s">
        <v>14</v>
      </c>
      <c r="B72" s="321">
        <v>5577.76</v>
      </c>
      <c r="C72" s="308">
        <f t="shared" si="37"/>
        <v>98.465058228929635</v>
      </c>
      <c r="D72" s="309">
        <f t="shared" si="34"/>
        <v>117.21923335574984</v>
      </c>
      <c r="E72" s="321">
        <v>4148.72</v>
      </c>
      <c r="F72" s="308">
        <f t="shared" si="38"/>
        <v>98.681306134875939</v>
      </c>
      <c r="G72" s="309">
        <f t="shared" si="35"/>
        <v>115.12901202706229</v>
      </c>
      <c r="H72" s="321">
        <v>3792.68</v>
      </c>
      <c r="I72" s="308">
        <f t="shared" si="39"/>
        <v>99.173441344667907</v>
      </c>
      <c r="J72" s="309">
        <f t="shared" si="36"/>
        <v>115.00322933754612</v>
      </c>
      <c r="K72" s="10"/>
      <c r="L72" s="10"/>
      <c r="M72" s="10"/>
    </row>
    <row r="73" spans="1:13" ht="16.5" hidden="1" customHeight="1" x14ac:dyDescent="0.2">
      <c r="A73" s="318" t="s">
        <v>76</v>
      </c>
      <c r="B73" s="319">
        <v>5623.5</v>
      </c>
      <c r="C73" s="304">
        <f t="shared" si="37"/>
        <v>100.82004245431857</v>
      </c>
      <c r="D73" s="300">
        <f t="shared" si="34"/>
        <v>118.18048083389377</v>
      </c>
      <c r="E73" s="319">
        <v>4224.0200000000004</v>
      </c>
      <c r="F73" s="304">
        <f t="shared" si="38"/>
        <v>101.81501764399623</v>
      </c>
      <c r="G73" s="300">
        <f t="shared" si="35"/>
        <v>117.218623908712</v>
      </c>
      <c r="H73" s="319">
        <v>3765.76</v>
      </c>
      <c r="I73" s="304">
        <f t="shared" si="39"/>
        <v>99.290211670902906</v>
      </c>
      <c r="J73" s="300">
        <f t="shared" si="36"/>
        <v>114.18694983762346</v>
      </c>
      <c r="K73" s="10"/>
      <c r="L73" s="10"/>
      <c r="M73" s="10"/>
    </row>
    <row r="74" spans="1:13" ht="16.5" hidden="1" customHeight="1" x14ac:dyDescent="0.2">
      <c r="A74" s="318" t="s">
        <v>83</v>
      </c>
      <c r="B74" s="319">
        <v>5652.44</v>
      </c>
      <c r="C74" s="304">
        <f t="shared" si="37"/>
        <v>100.51462612252155</v>
      </c>
      <c r="D74" s="300">
        <f t="shared" si="34"/>
        <v>118.78866845998655</v>
      </c>
      <c r="E74" s="319">
        <v>4125.17</v>
      </c>
      <c r="F74" s="304">
        <f t="shared" si="38"/>
        <v>97.659812216798201</v>
      </c>
      <c r="G74" s="300">
        <f t="shared" si="35"/>
        <v>114.47548799236307</v>
      </c>
      <c r="H74" s="319">
        <v>3583.85</v>
      </c>
      <c r="I74" s="304">
        <f t="shared" si="39"/>
        <v>95.169368201903453</v>
      </c>
      <c r="J74" s="300">
        <f t="shared" si="36"/>
        <v>108.67099872949069</v>
      </c>
      <c r="K74" s="10"/>
      <c r="L74" s="10"/>
      <c r="M74" s="10"/>
    </row>
    <row r="75" spans="1:13" ht="16.5" hidden="1" customHeight="1" x14ac:dyDescent="0.2">
      <c r="A75" s="330" t="s">
        <v>89</v>
      </c>
      <c r="B75" s="331">
        <v>5500.74</v>
      </c>
      <c r="C75" s="332">
        <f t="shared" si="37"/>
        <v>97.316203267969243</v>
      </c>
      <c r="D75" s="333">
        <f t="shared" si="34"/>
        <v>115.60062205783457</v>
      </c>
      <c r="E75" s="331">
        <v>3994.18</v>
      </c>
      <c r="F75" s="332">
        <f t="shared" si="38"/>
        <v>96.824615712806988</v>
      </c>
      <c r="G75" s="333">
        <f t="shared" si="35"/>
        <v>110.84045133396604</v>
      </c>
      <c r="H75" s="331">
        <v>3516.69</v>
      </c>
      <c r="I75" s="332">
        <f t="shared" si="39"/>
        <v>98.126037641084324</v>
      </c>
      <c r="J75" s="333">
        <f t="shared" si="36"/>
        <v>106.63454511824229</v>
      </c>
      <c r="K75" s="10"/>
      <c r="L75" s="10"/>
      <c r="M75" s="10"/>
    </row>
    <row r="76" spans="1:13" ht="96.75" hidden="1" customHeight="1" x14ac:dyDescent="0.2">
      <c r="A76" s="334" t="s">
        <v>90</v>
      </c>
      <c r="B76" s="335">
        <v>5362.02</v>
      </c>
      <c r="C76" s="336">
        <f t="shared" si="37"/>
        <v>97.478157484265765</v>
      </c>
      <c r="D76" s="337">
        <f t="shared" si="34"/>
        <v>112.68535642232685</v>
      </c>
      <c r="E76" s="335">
        <v>3943.1</v>
      </c>
      <c r="F76" s="336">
        <f t="shared" si="38"/>
        <v>98.721139257619839</v>
      </c>
      <c r="G76" s="337">
        <f t="shared" si="35"/>
        <v>109.42295631517895</v>
      </c>
      <c r="H76" s="335">
        <v>3516.52</v>
      </c>
      <c r="I76" s="336">
        <f t="shared" si="39"/>
        <v>99.995165908851789</v>
      </c>
      <c r="J76" s="337">
        <f t="shared" si="36"/>
        <v>106.62939030713578</v>
      </c>
      <c r="K76" s="10"/>
      <c r="L76" s="10"/>
      <c r="M76" s="10"/>
    </row>
    <row r="77" spans="1:13" ht="10.5" hidden="1" customHeight="1" thickBot="1" x14ac:dyDescent="0.25">
      <c r="A77" s="334" t="s">
        <v>94</v>
      </c>
      <c r="B77" s="335">
        <v>5338.1</v>
      </c>
      <c r="C77" s="336">
        <f t="shared" si="37"/>
        <v>99.55389946326197</v>
      </c>
      <c r="D77" s="337">
        <f t="shared" si="34"/>
        <v>112.1826664425017</v>
      </c>
      <c r="E77" s="335">
        <v>4023.2</v>
      </c>
      <c r="F77" s="336">
        <f t="shared" si="38"/>
        <v>102.03139661687504</v>
      </c>
      <c r="G77" s="337">
        <f t="shared" si="35"/>
        <v>111.64577054785016</v>
      </c>
      <c r="H77" s="335">
        <v>3547.2</v>
      </c>
      <c r="I77" s="336">
        <f t="shared" si="39"/>
        <v>100.87245344829547</v>
      </c>
      <c r="J77" s="337">
        <f t="shared" si="36"/>
        <v>107.55968209976683</v>
      </c>
      <c r="K77" s="10"/>
      <c r="L77" s="10"/>
      <c r="M77" s="10"/>
    </row>
    <row r="78" spans="1:13" ht="16.5" hidden="1" customHeight="1" thickBot="1" x14ac:dyDescent="0.25">
      <c r="A78" s="338" t="s">
        <v>326</v>
      </c>
      <c r="B78" s="339">
        <v>5620.83</v>
      </c>
      <c r="C78" s="340">
        <f t="shared" si="37"/>
        <v>105.29645379442123</v>
      </c>
      <c r="D78" s="341">
        <f t="shared" si="34"/>
        <v>118.12436953597849</v>
      </c>
      <c r="E78" s="339">
        <v>4152.71</v>
      </c>
      <c r="F78" s="340">
        <f t="shared" si="38"/>
        <v>103.21907933982899</v>
      </c>
      <c r="G78" s="341">
        <f t="shared" si="35"/>
        <v>115.23973648134891</v>
      </c>
      <c r="H78" s="339">
        <v>3701.89</v>
      </c>
      <c r="I78" s="340">
        <f t="shared" si="39"/>
        <v>104.36090437528192</v>
      </c>
      <c r="J78" s="341">
        <f t="shared" si="36"/>
        <v>112.25025698249486</v>
      </c>
      <c r="K78" s="10"/>
      <c r="L78" s="10"/>
      <c r="M78" s="10"/>
    </row>
    <row r="79" spans="1:13" ht="16.5" hidden="1" customHeight="1" thickBot="1" x14ac:dyDescent="0.25">
      <c r="A79" s="984" t="s">
        <v>327</v>
      </c>
      <c r="B79" s="985"/>
      <c r="C79" s="985"/>
      <c r="D79" s="985"/>
      <c r="E79" s="985"/>
      <c r="F79" s="985"/>
      <c r="G79" s="985"/>
      <c r="H79" s="985"/>
      <c r="I79" s="985"/>
      <c r="J79" s="986"/>
      <c r="K79" s="10"/>
      <c r="L79" s="10"/>
      <c r="M79" s="10"/>
    </row>
    <row r="80" spans="1:13" ht="16.5" hidden="1" customHeight="1" thickBot="1" x14ac:dyDescent="0.25">
      <c r="A80" s="342" t="s">
        <v>9</v>
      </c>
      <c r="B80" s="343">
        <v>5706.68</v>
      </c>
      <c r="C80" s="344">
        <f>B80/B78*100</f>
        <v>101.52735450102566</v>
      </c>
      <c r="D80" s="345">
        <f t="shared" ref="D80:D85" si="40">B80/B$78*100</f>
        <v>101.52735450102566</v>
      </c>
      <c r="E80" s="343">
        <v>4186.66</v>
      </c>
      <c r="F80" s="344">
        <f>E80/E78*100</f>
        <v>100.81753842671412</v>
      </c>
      <c r="G80" s="345">
        <f>E80/E$78*100</f>
        <v>100.81753842671412</v>
      </c>
      <c r="H80" s="343">
        <v>3726.36</v>
      </c>
      <c r="I80" s="344">
        <f>H80/H78*100</f>
        <v>100.66101369840811</v>
      </c>
      <c r="J80" s="345">
        <f>H80/H$78*100</f>
        <v>100.66101369840811</v>
      </c>
      <c r="K80" s="10"/>
      <c r="L80" s="10"/>
      <c r="M80" s="10"/>
    </row>
    <row r="81" spans="1:13" ht="16.5" hidden="1" customHeight="1" thickBot="1" x14ac:dyDescent="0.25">
      <c r="A81" s="342" t="s">
        <v>10</v>
      </c>
      <c r="B81" s="343">
        <v>5725.77</v>
      </c>
      <c r="C81" s="344">
        <f t="shared" ref="C81:C89" si="41">B81/B80*100</f>
        <v>100.33452024644802</v>
      </c>
      <c r="D81" s="345">
        <f t="shared" si="40"/>
        <v>101.86698405751464</v>
      </c>
      <c r="E81" s="343">
        <v>4200.1400000000003</v>
      </c>
      <c r="F81" s="344">
        <f t="shared" ref="F81:F89" si="42">E81/E80*100</f>
        <v>100.32197503499209</v>
      </c>
      <c r="G81" s="345">
        <f>E81/E$78*100</f>
        <v>101.1421457313417</v>
      </c>
      <c r="H81" s="343">
        <v>3745.11</v>
      </c>
      <c r="I81" s="344">
        <f t="shared" ref="I81:I89" si="43">H81/H80*100</f>
        <v>100.50317199626446</v>
      </c>
      <c r="J81" s="345">
        <f>H81/H$78*100</f>
        <v>101.16751173049443</v>
      </c>
      <c r="K81" s="10"/>
      <c r="L81" s="10"/>
      <c r="M81" s="10"/>
    </row>
    <row r="82" spans="1:13" ht="16.5" hidden="1" customHeight="1" thickBot="1" x14ac:dyDescent="0.25">
      <c r="A82" s="326" t="s">
        <v>11</v>
      </c>
      <c r="B82" s="343">
        <v>5740.27</v>
      </c>
      <c r="C82" s="344">
        <f t="shared" si="41"/>
        <v>100.25324104880218</v>
      </c>
      <c r="D82" s="345">
        <f t="shared" si="40"/>
        <v>102.12495307632503</v>
      </c>
      <c r="E82" s="327">
        <v>4242.49</v>
      </c>
      <c r="F82" s="328">
        <f t="shared" si="42"/>
        <v>101.00829972334253</v>
      </c>
      <c r="G82" s="329">
        <f>E82/E$78*100</f>
        <v>102.16196170693354</v>
      </c>
      <c r="H82" s="327">
        <v>3771.9</v>
      </c>
      <c r="I82" s="328">
        <f t="shared" si="43"/>
        <v>100.71533279396331</v>
      </c>
      <c r="J82" s="329">
        <f>H82/H$78*100</f>
        <v>101.89119611873936</v>
      </c>
      <c r="K82" s="10"/>
      <c r="L82" s="10"/>
      <c r="M82" s="10"/>
    </row>
    <row r="83" spans="1:13" ht="16.5" hidden="1" customHeight="1" thickBot="1" x14ac:dyDescent="0.3">
      <c r="A83" s="346" t="s">
        <v>12</v>
      </c>
      <c r="B83" s="343">
        <v>5772.52</v>
      </c>
      <c r="C83" s="344">
        <f t="shared" si="41"/>
        <v>100.56182026280993</v>
      </c>
      <c r="D83" s="345">
        <f t="shared" si="40"/>
        <v>102.69871175609298</v>
      </c>
      <c r="E83" s="347">
        <v>4328.1099999999997</v>
      </c>
      <c r="F83" s="344">
        <f t="shared" si="42"/>
        <v>102.01815443289199</v>
      </c>
      <c r="G83" s="345">
        <f>E83/E78*100</f>
        <v>104.22374786585145</v>
      </c>
      <c r="H83" s="343">
        <v>3872.49</v>
      </c>
      <c r="I83" s="344">
        <f t="shared" si="43"/>
        <v>102.66682573769188</v>
      </c>
      <c r="J83" s="345">
        <f>H83/H78*100</f>
        <v>104.60845676127599</v>
      </c>
      <c r="K83" s="10"/>
      <c r="L83" s="97"/>
      <c r="M83" s="10"/>
    </row>
    <row r="84" spans="1:13" ht="16.5" hidden="1" customHeight="1" thickBot="1" x14ac:dyDescent="0.3">
      <c r="A84" s="346" t="s">
        <v>13</v>
      </c>
      <c r="B84" s="343">
        <v>5814.3</v>
      </c>
      <c r="C84" s="344">
        <f t="shared" si="41"/>
        <v>100.72377401897266</v>
      </c>
      <c r="D84" s="345">
        <f t="shared" si="40"/>
        <v>103.44201834960319</v>
      </c>
      <c r="E84" s="347">
        <v>4385.75</v>
      </c>
      <c r="F84" s="344">
        <f t="shared" si="42"/>
        <v>101.33175912811829</v>
      </c>
      <c r="G84" s="345">
        <f>E84/E78*100</f>
        <v>105.61175714172191</v>
      </c>
      <c r="H84" s="343">
        <v>4036.68</v>
      </c>
      <c r="I84" s="344">
        <f t="shared" si="43"/>
        <v>104.23990765631414</v>
      </c>
      <c r="J84" s="345">
        <f>H84/H78*100</f>
        <v>109.04375872864942</v>
      </c>
      <c r="K84" s="10"/>
      <c r="L84" s="97"/>
      <c r="M84" s="10"/>
    </row>
    <row r="85" spans="1:13" ht="16.5" hidden="1" customHeight="1" thickBot="1" x14ac:dyDescent="0.3">
      <c r="A85" s="346" t="s">
        <v>14</v>
      </c>
      <c r="B85" s="343">
        <v>5874.92</v>
      </c>
      <c r="C85" s="344">
        <f t="shared" si="41"/>
        <v>101.04260186092908</v>
      </c>
      <c r="D85" s="345">
        <f t="shared" si="40"/>
        <v>104.52050675789874</v>
      </c>
      <c r="E85" s="347">
        <v>4588.34</v>
      </c>
      <c r="F85" s="344">
        <f t="shared" si="42"/>
        <v>104.61927834463889</v>
      </c>
      <c r="G85" s="345">
        <f>E85/E78*100</f>
        <v>110.49025816876208</v>
      </c>
      <c r="H85" s="343">
        <v>4233.1899999999996</v>
      </c>
      <c r="I85" s="344">
        <f t="shared" si="43"/>
        <v>104.86810943646758</v>
      </c>
      <c r="J85" s="345">
        <f>H85/H78*100</f>
        <v>114.35212823719776</v>
      </c>
      <c r="K85" s="10"/>
      <c r="L85" s="97"/>
      <c r="M85" s="10"/>
    </row>
    <row r="86" spans="1:13" ht="16.5" hidden="1" customHeight="1" thickBot="1" x14ac:dyDescent="0.3">
      <c r="A86" s="342" t="s">
        <v>76</v>
      </c>
      <c r="B86" s="343">
        <v>6107.5</v>
      </c>
      <c r="C86" s="344">
        <f t="shared" si="41"/>
        <v>103.95886241855207</v>
      </c>
      <c r="D86" s="345">
        <f t="shared" ref="D86" si="44">B86/B$78*100</f>
        <v>108.65832981961738</v>
      </c>
      <c r="E86" s="343">
        <v>4625.53</v>
      </c>
      <c r="F86" s="344">
        <f t="shared" si="42"/>
        <v>100.81053278527745</v>
      </c>
      <c r="G86" s="345">
        <f t="shared" ref="G86:G91" si="45">E86/E$78*100</f>
        <v>111.38581793575761</v>
      </c>
      <c r="H86" s="343">
        <v>4066.84</v>
      </c>
      <c r="I86" s="344">
        <f t="shared" si="43"/>
        <v>96.070339389443902</v>
      </c>
      <c r="J86" s="345">
        <f t="shared" ref="J86:J91" si="46">H86/H$78*100</f>
        <v>109.85847769652798</v>
      </c>
      <c r="K86" s="10"/>
      <c r="L86" s="97"/>
      <c r="M86" s="10"/>
    </row>
    <row r="87" spans="1:13" ht="16.5" hidden="1" customHeight="1" thickBot="1" x14ac:dyDescent="0.3">
      <c r="A87" s="342" t="s">
        <v>83</v>
      </c>
      <c r="B87" s="343">
        <v>5974.9</v>
      </c>
      <c r="C87" s="344">
        <f t="shared" si="41"/>
        <v>97.828898894801469</v>
      </c>
      <c r="D87" s="345">
        <f t="shared" ref="D87" si="47">B87/B$78*100</f>
        <v>106.29924762001342</v>
      </c>
      <c r="E87" s="343">
        <v>4437.6000000000004</v>
      </c>
      <c r="F87" s="344">
        <f t="shared" si="42"/>
        <v>95.937114233395974</v>
      </c>
      <c r="G87" s="345">
        <f t="shared" si="45"/>
        <v>106.86033939283024</v>
      </c>
      <c r="H87" s="343">
        <v>3839.9</v>
      </c>
      <c r="I87" s="344">
        <f t="shared" si="43"/>
        <v>94.419746043611255</v>
      </c>
      <c r="J87" s="345">
        <f t="shared" si="46"/>
        <v>103.72809564843905</v>
      </c>
      <c r="K87" s="10"/>
      <c r="L87" s="97"/>
      <c r="M87" s="10"/>
    </row>
    <row r="88" spans="1:13" s="74" customFormat="1" ht="16.5" hidden="1" customHeight="1" thickBot="1" x14ac:dyDescent="0.3">
      <c r="A88" s="342" t="s">
        <v>89</v>
      </c>
      <c r="B88" s="343">
        <v>5756.2</v>
      </c>
      <c r="C88" s="344">
        <f t="shared" si="41"/>
        <v>96.339687693517888</v>
      </c>
      <c r="D88" s="345">
        <f t="shared" ref="D88" si="48">B88/B$78*100</f>
        <v>102.40836317768016</v>
      </c>
      <c r="E88" s="343">
        <v>4228.7</v>
      </c>
      <c r="F88" s="344">
        <f t="shared" si="42"/>
        <v>95.292500450694064</v>
      </c>
      <c r="G88" s="345">
        <f t="shared" si="45"/>
        <v>101.82988939752595</v>
      </c>
      <c r="H88" s="343">
        <v>3729.05</v>
      </c>
      <c r="I88" s="344">
        <f t="shared" si="43"/>
        <v>97.113206073074821</v>
      </c>
      <c r="J88" s="345">
        <f t="shared" si="46"/>
        <v>100.73367928274477</v>
      </c>
      <c r="K88" s="10"/>
      <c r="L88" s="109"/>
      <c r="M88" s="108"/>
    </row>
    <row r="89" spans="1:13" s="74" customFormat="1" ht="16.5" hidden="1" customHeight="1" thickBot="1" x14ac:dyDescent="0.3">
      <c r="A89" s="342" t="s">
        <v>90</v>
      </c>
      <c r="B89" s="343">
        <v>5683.44</v>
      </c>
      <c r="C89" s="344">
        <f t="shared" si="41"/>
        <v>98.735971647962202</v>
      </c>
      <c r="D89" s="345">
        <f>B89/B$78*100</f>
        <v>101.11389243225643</v>
      </c>
      <c r="E89" s="343">
        <v>4223.9399999999996</v>
      </c>
      <c r="F89" s="344">
        <f t="shared" si="42"/>
        <v>99.887435854990898</v>
      </c>
      <c r="G89" s="345">
        <f t="shared" si="45"/>
        <v>101.71526545316189</v>
      </c>
      <c r="H89" s="343">
        <v>3714.19</v>
      </c>
      <c r="I89" s="344">
        <f t="shared" si="43"/>
        <v>99.601507086255211</v>
      </c>
      <c r="J89" s="345">
        <f t="shared" si="46"/>
        <v>100.33226270904862</v>
      </c>
      <c r="K89" s="10"/>
      <c r="L89" s="109"/>
      <c r="M89" s="108"/>
    </row>
    <row r="90" spans="1:13" s="74" customFormat="1" ht="16.5" hidden="1" customHeight="1" thickBot="1" x14ac:dyDescent="0.3">
      <c r="A90" s="342" t="s">
        <v>94</v>
      </c>
      <c r="B90" s="343">
        <v>5697.84</v>
      </c>
      <c r="C90" s="344">
        <f>B90/B89*100</f>
        <v>100.25336767872979</v>
      </c>
      <c r="D90" s="345">
        <f>B90/B$78*100</f>
        <v>101.37008235438539</v>
      </c>
      <c r="E90" s="343">
        <v>4213.88</v>
      </c>
      <c r="F90" s="344">
        <f t="shared" ref="F90" si="49">E90/E89*100</f>
        <v>99.761833738168633</v>
      </c>
      <c r="G90" s="345">
        <f t="shared" si="45"/>
        <v>101.47301400772027</v>
      </c>
      <c r="H90" s="343">
        <v>3720.01</v>
      </c>
      <c r="I90" s="344">
        <f t="shared" ref="I90" si="50">H90/H89*100</f>
        <v>100.1566963456366</v>
      </c>
      <c r="J90" s="345">
        <f t="shared" si="46"/>
        <v>100.48947969820823</v>
      </c>
      <c r="K90" s="10"/>
      <c r="L90" s="109"/>
      <c r="M90" s="108"/>
    </row>
    <row r="91" spans="1:13" ht="16.5" customHeight="1" thickBot="1" x14ac:dyDescent="0.3">
      <c r="A91" s="342" t="s">
        <v>392</v>
      </c>
      <c r="B91" s="343">
        <v>5748.02</v>
      </c>
      <c r="C91" s="344">
        <f>B91/B90*100</f>
        <v>100.88068461030848</v>
      </c>
      <c r="D91" s="345">
        <f>B91/B$78*100</f>
        <v>102.26283306913749</v>
      </c>
      <c r="E91" s="343">
        <v>4250.62</v>
      </c>
      <c r="F91" s="344">
        <f>E91/E90*100</f>
        <v>100.8718805471442</v>
      </c>
      <c r="G91" s="345">
        <f t="shared" si="45"/>
        <v>102.35773747745446</v>
      </c>
      <c r="H91" s="343">
        <v>3749.64</v>
      </c>
      <c r="I91" s="344">
        <f>H91/H90*100</f>
        <v>100.79650323520634</v>
      </c>
      <c r="J91" s="345">
        <f t="shared" si="46"/>
        <v>101.28988165504647</v>
      </c>
      <c r="K91" s="10"/>
      <c r="L91" s="97"/>
      <c r="M91" s="10"/>
    </row>
    <row r="92" spans="1:13" ht="16.5" customHeight="1" thickBot="1" x14ac:dyDescent="0.3">
      <c r="A92" s="984" t="s">
        <v>404</v>
      </c>
      <c r="B92" s="985"/>
      <c r="C92" s="985"/>
      <c r="D92" s="985"/>
      <c r="E92" s="985"/>
      <c r="F92" s="985"/>
      <c r="G92" s="985"/>
      <c r="H92" s="985"/>
      <c r="I92" s="985"/>
      <c r="J92" s="986"/>
      <c r="K92" s="10"/>
      <c r="L92" s="97"/>
      <c r="M92" s="10"/>
    </row>
    <row r="93" spans="1:13" ht="16.5" customHeight="1" thickBot="1" x14ac:dyDescent="0.3">
      <c r="A93" s="342" t="s">
        <v>9</v>
      </c>
      <c r="B93" s="343">
        <v>5807.41</v>
      </c>
      <c r="C93" s="344">
        <f>B93/B91*100</f>
        <v>101.03322535412194</v>
      </c>
      <c r="D93" s="344">
        <f>B93/B$91*100</f>
        <v>101.03322535412194</v>
      </c>
      <c r="E93" s="343">
        <v>4266.87</v>
      </c>
      <c r="F93" s="344">
        <f>E93/E91*100</f>
        <v>100.38229717076568</v>
      </c>
      <c r="G93" s="344">
        <f>E93/E$91*100</f>
        <v>100.38229717076568</v>
      </c>
      <c r="H93" s="343">
        <v>3787.77</v>
      </c>
      <c r="I93" s="344">
        <f>H93/H91*100</f>
        <v>101.01689762217174</v>
      </c>
      <c r="J93" s="345">
        <f>H93/H$91*100</f>
        <v>101.01689762217174</v>
      </c>
      <c r="K93" s="10"/>
      <c r="L93" s="97"/>
      <c r="M93" s="10"/>
    </row>
    <row r="94" spans="1:13" ht="16.5" customHeight="1" thickBot="1" x14ac:dyDescent="0.3">
      <c r="A94" s="342" t="s">
        <v>10</v>
      </c>
      <c r="B94" s="343">
        <v>5865.29</v>
      </c>
      <c r="C94" s="344">
        <f>B94/B93*100</f>
        <v>100.99665771832882</v>
      </c>
      <c r="D94" s="344">
        <f>B94/B91*100</f>
        <v>102.04018079269035</v>
      </c>
      <c r="E94" s="343">
        <v>4329.26</v>
      </c>
      <c r="F94" s="344">
        <f>E94/E93*100</f>
        <v>101.46219594222462</v>
      </c>
      <c r="G94" s="344">
        <f>E94/E91*100</f>
        <v>101.85008304670848</v>
      </c>
      <c r="H94" s="343">
        <v>3826.25</v>
      </c>
      <c r="I94" s="344">
        <f>H94/H93*100</f>
        <v>101.01590117668179</v>
      </c>
      <c r="J94" s="345">
        <f>H94/H91*100</f>
        <v>102.04312947376282</v>
      </c>
      <c r="K94" s="10"/>
      <c r="L94" s="97"/>
      <c r="M94" s="10"/>
    </row>
    <row r="95" spans="1:13" ht="16.5" customHeight="1" thickBot="1" x14ac:dyDescent="0.3">
      <c r="A95" s="342" t="s">
        <v>11</v>
      </c>
      <c r="B95" s="343">
        <v>5786.58</v>
      </c>
      <c r="C95" s="344">
        <f>B95/B94*100</f>
        <v>98.658037368996247</v>
      </c>
      <c r="D95" s="344">
        <f>B95/B91*100</f>
        <v>100.67083969784376</v>
      </c>
      <c r="E95" s="343">
        <v>4335.68</v>
      </c>
      <c r="F95" s="344">
        <f>E95/E94*100</f>
        <v>100.14829324180114</v>
      </c>
      <c r="G95" s="344">
        <f>E95/E91*100</f>
        <v>102.0011198366356</v>
      </c>
      <c r="H95" s="343">
        <v>3895.14</v>
      </c>
      <c r="I95" s="344">
        <f>H95/H94*100</f>
        <v>101.80045736687357</v>
      </c>
      <c r="J95" s="345">
        <f>H95/H91*100</f>
        <v>103.88037251576152</v>
      </c>
      <c r="K95" s="10"/>
      <c r="L95" s="97"/>
      <c r="M95" s="10"/>
    </row>
    <row r="96" spans="1:13" ht="16.5" customHeight="1" thickBot="1" x14ac:dyDescent="0.3">
      <c r="A96" s="342" t="s">
        <v>12</v>
      </c>
      <c r="B96" s="343">
        <v>5901.32</v>
      </c>
      <c r="C96" s="344">
        <f>B96/B95*100</f>
        <v>101.98286379865135</v>
      </c>
      <c r="D96" s="344">
        <f>B96/B91*100</f>
        <v>102.66700533401065</v>
      </c>
      <c r="E96" s="343">
        <v>4372.96</v>
      </c>
      <c r="F96" s="344">
        <f>E96/E95*100</f>
        <v>100.85984205476419</v>
      </c>
      <c r="G96" s="344">
        <f>E96/E91*100</f>
        <v>102.87816836132141</v>
      </c>
      <c r="H96" s="343">
        <v>3947.8</v>
      </c>
      <c r="I96" s="344">
        <f>H96/H95*100</f>
        <v>101.35194113690393</v>
      </c>
      <c r="J96" s="345">
        <f>H96/H91*100</f>
        <v>105.28477400497115</v>
      </c>
      <c r="K96" s="10"/>
      <c r="L96" s="97"/>
      <c r="M96" s="10"/>
    </row>
    <row r="97" spans="1:14" ht="16.5" customHeight="1" thickBot="1" x14ac:dyDescent="0.3">
      <c r="A97" s="342" t="s">
        <v>13</v>
      </c>
      <c r="B97" s="343">
        <v>6109.23</v>
      </c>
      <c r="C97" s="344">
        <f>B97/B96*100</f>
        <v>103.52311008384565</v>
      </c>
      <c r="D97" s="344">
        <f>B97/B91*100</f>
        <v>106.28407695171553</v>
      </c>
      <c r="E97" s="343">
        <v>4447.75</v>
      </c>
      <c r="F97" s="344">
        <f>E97/E96*100</f>
        <v>101.71028319490689</v>
      </c>
      <c r="G97" s="344">
        <f>E97/E91*100</f>
        <v>104.63767638603309</v>
      </c>
      <c r="H97" s="343">
        <v>3969.88</v>
      </c>
      <c r="I97" s="344">
        <f>H97/H96*100</f>
        <v>100.5592988499924</v>
      </c>
      <c r="J97" s="345">
        <f>H97/H91*100</f>
        <v>105.87363053519805</v>
      </c>
      <c r="K97" s="10"/>
      <c r="L97" s="97"/>
      <c r="M97" s="10"/>
    </row>
    <row r="98" spans="1:14" ht="18" customHeight="1" x14ac:dyDescent="0.2">
      <c r="A98" s="988" t="s">
        <v>205</v>
      </c>
      <c r="B98" s="988"/>
      <c r="C98" s="988"/>
      <c r="D98" s="988"/>
      <c r="E98" s="988"/>
      <c r="F98" s="988"/>
      <c r="G98" s="988"/>
      <c r="H98" s="988"/>
      <c r="I98" s="988"/>
      <c r="J98" s="988"/>
      <c r="K98" s="10"/>
      <c r="L98" s="10"/>
      <c r="M98" s="10"/>
    </row>
    <row r="99" spans="1:14" ht="9.75" customHeight="1" x14ac:dyDescent="0.2">
      <c r="A99" s="75"/>
      <c r="B99" s="75"/>
      <c r="C99" s="75"/>
      <c r="D99" s="75"/>
      <c r="E99" s="75"/>
      <c r="F99" s="75"/>
      <c r="G99" s="75"/>
      <c r="H99" s="75"/>
      <c r="I99" s="75"/>
      <c r="J99" s="75"/>
      <c r="K99" s="10"/>
      <c r="L99" s="10"/>
      <c r="M99" s="10"/>
    </row>
    <row r="100" spans="1:14" ht="24" customHeight="1" x14ac:dyDescent="0.3">
      <c r="A100" s="987" t="s">
        <v>312</v>
      </c>
      <c r="B100" s="987"/>
      <c r="C100" s="987"/>
      <c r="D100" s="987"/>
      <c r="E100" s="987"/>
      <c r="F100" s="987"/>
      <c r="G100" s="987"/>
      <c r="H100" s="987"/>
      <c r="I100" s="987"/>
      <c r="J100" s="987"/>
      <c r="K100" s="76"/>
    </row>
    <row r="101" spans="1:14" ht="6" customHeight="1" x14ac:dyDescent="0.25">
      <c r="A101" s="61"/>
      <c r="B101" s="61"/>
      <c r="C101" s="61"/>
      <c r="D101" s="61"/>
      <c r="E101" s="61"/>
      <c r="F101" s="61"/>
      <c r="G101" s="61"/>
      <c r="H101" s="14"/>
      <c r="I101" s="14"/>
      <c r="J101" s="14"/>
    </row>
    <row r="103" spans="1:14" x14ac:dyDescent="0.25">
      <c r="N103" s="77"/>
    </row>
    <row r="104" spans="1:14" x14ac:dyDescent="0.25">
      <c r="N104" s="77"/>
    </row>
    <row r="105" spans="1:14" x14ac:dyDescent="0.25">
      <c r="N105" s="77"/>
    </row>
    <row r="106" spans="1:14" x14ac:dyDescent="0.25">
      <c r="N106" s="77"/>
    </row>
    <row r="107" spans="1:14" x14ac:dyDescent="0.25">
      <c r="N107" s="77"/>
    </row>
    <row r="108" spans="1:14" x14ac:dyDescent="0.25">
      <c r="N108" s="77"/>
    </row>
    <row r="109" spans="1:14" x14ac:dyDescent="0.25">
      <c r="M109" s="77"/>
      <c r="N109" s="77"/>
    </row>
    <row r="110" spans="1:14" x14ac:dyDescent="0.25">
      <c r="M110" s="77"/>
      <c r="N110" s="77"/>
    </row>
    <row r="111" spans="1:14" x14ac:dyDescent="0.25">
      <c r="M111" s="77"/>
      <c r="N111" s="77"/>
    </row>
    <row r="112" spans="1:14" x14ac:dyDescent="0.25">
      <c r="M112" s="77"/>
      <c r="N112" s="77"/>
    </row>
    <row r="113" spans="13:14" x14ac:dyDescent="0.25">
      <c r="M113" s="77"/>
      <c r="N113" s="77"/>
    </row>
    <row r="114" spans="13:14" x14ac:dyDescent="0.25">
      <c r="M114" s="77"/>
      <c r="N114" s="77"/>
    </row>
    <row r="115" spans="13:14" x14ac:dyDescent="0.25">
      <c r="M115" s="77"/>
      <c r="N115" s="77"/>
    </row>
    <row r="116" spans="13:14" x14ac:dyDescent="0.25">
      <c r="M116" s="77"/>
      <c r="N116" s="77"/>
    </row>
    <row r="117" spans="13:14" x14ac:dyDescent="0.25">
      <c r="M117" s="77"/>
    </row>
    <row r="118" spans="13:14" x14ac:dyDescent="0.25">
      <c r="M118" s="77"/>
    </row>
    <row r="119" spans="13:14" x14ac:dyDescent="0.25">
      <c r="M119" s="77"/>
    </row>
    <row r="120" spans="13:14" x14ac:dyDescent="0.25">
      <c r="M120" s="77"/>
    </row>
    <row r="121" spans="13:14" x14ac:dyDescent="0.25">
      <c r="M121" s="77"/>
    </row>
    <row r="122" spans="13:14" x14ac:dyDescent="0.25">
      <c r="M122" s="77"/>
    </row>
  </sheetData>
  <mergeCells count="20">
    <mergeCell ref="A53:J53"/>
    <mergeCell ref="A100:J100"/>
    <mergeCell ref="A98:J98"/>
    <mergeCell ref="A66:J66"/>
    <mergeCell ref="A79:J79"/>
    <mergeCell ref="A92:J92"/>
    <mergeCell ref="A1:J1"/>
    <mergeCell ref="D3:D4"/>
    <mergeCell ref="J3:J4"/>
    <mergeCell ref="E2:G2"/>
    <mergeCell ref="E3:E4"/>
    <mergeCell ref="F3:F4"/>
    <mergeCell ref="G3:G4"/>
    <mergeCell ref="A2:A4"/>
    <mergeCell ref="B2:D2"/>
    <mergeCell ref="H2:J2"/>
    <mergeCell ref="B3:B4"/>
    <mergeCell ref="C3:C4"/>
    <mergeCell ref="H3:H4"/>
    <mergeCell ref="I3:I4"/>
  </mergeCells>
  <phoneticPr fontId="0" type="noConversion"/>
  <printOptions horizontalCentered="1"/>
  <pageMargins left="0.94488188976377963" right="0.23622047244094491" top="0.31496062992125984" bottom="0.27559055118110237" header="0.15748031496062992" footer="0.15748031496062992"/>
  <pageSetup paperSize="9" scale="62" fitToHeight="2" orientation="portrait" r:id="rId1"/>
  <headerFooter alignWithMargins="0">
    <oddFooter xml:space="preserve">&amp;C5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95"/>
  <sheetViews>
    <sheetView view="pageBreakPreview" zoomScale="70" zoomScaleNormal="32" zoomScaleSheetLayoutView="70" workbookViewId="0">
      <pane ySplit="4" topLeftCell="A5" activePane="bottomLeft" state="frozen"/>
      <selection activeCell="K33" sqref="K33"/>
      <selection pane="bottomLeft" activeCell="G70" sqref="G70"/>
    </sheetView>
  </sheetViews>
  <sheetFormatPr defaultColWidth="9.140625" defaultRowHeight="15.75" x14ac:dyDescent="0.25"/>
  <cols>
    <col min="1" max="1" width="50" style="59" customWidth="1"/>
    <col min="2" max="2" width="13.7109375" style="59" customWidth="1"/>
    <col min="3" max="3" width="17.7109375" style="59" customWidth="1"/>
    <col min="4" max="4" width="18.42578125" style="218" customWidth="1"/>
    <col min="5" max="5" width="17.42578125" style="60" customWidth="1"/>
    <col min="6" max="6" width="17.85546875" style="60" customWidth="1"/>
    <col min="7" max="7" width="7.28515625" style="59" customWidth="1"/>
    <col min="8" max="16384" width="9.140625" style="59"/>
  </cols>
  <sheetData>
    <row r="1" spans="1:6" ht="20.25" x14ac:dyDescent="0.2">
      <c r="A1" s="964" t="s">
        <v>74</v>
      </c>
      <c r="B1" s="964"/>
      <c r="C1" s="964"/>
      <c r="D1" s="964"/>
      <c r="E1" s="964"/>
      <c r="F1" s="964"/>
    </row>
    <row r="2" spans="1:6" ht="23.25" thickBot="1" x14ac:dyDescent="0.25">
      <c r="A2" s="111"/>
      <c r="B2" s="111"/>
      <c r="C2" s="111"/>
      <c r="D2" s="217"/>
      <c r="E2" s="111"/>
      <c r="F2" s="111"/>
    </row>
    <row r="3" spans="1:6" ht="17.25" thickBot="1" x14ac:dyDescent="0.25">
      <c r="A3" s="1000" t="s">
        <v>61</v>
      </c>
      <c r="B3" s="998" t="s">
        <v>36</v>
      </c>
      <c r="C3" s="989" t="s">
        <v>46</v>
      </c>
      <c r="D3" s="990"/>
      <c r="E3" s="990"/>
      <c r="F3" s="228" t="s">
        <v>47</v>
      </c>
    </row>
    <row r="4" spans="1:6" ht="28.5" customHeight="1" thickBot="1" x14ac:dyDescent="0.25">
      <c r="A4" s="1001"/>
      <c r="B4" s="999"/>
      <c r="C4" s="634" t="s">
        <v>578</v>
      </c>
      <c r="D4" s="634" t="s">
        <v>579</v>
      </c>
      <c r="E4" s="634" t="s">
        <v>53</v>
      </c>
      <c r="F4" s="699" t="s">
        <v>579</v>
      </c>
    </row>
    <row r="5" spans="1:6" ht="23.25" customHeight="1" x14ac:dyDescent="0.25">
      <c r="A5" s="242" t="s">
        <v>33</v>
      </c>
      <c r="B5" s="635"/>
      <c r="C5" s="696"/>
      <c r="D5" s="696"/>
      <c r="E5" s="696"/>
      <c r="F5" s="692"/>
    </row>
    <row r="6" spans="1:6" ht="21.75" customHeight="1" x14ac:dyDescent="0.25">
      <c r="A6" s="231" t="s">
        <v>460</v>
      </c>
      <c r="B6" s="232" t="s">
        <v>41</v>
      </c>
      <c r="C6" s="636">
        <v>43.9</v>
      </c>
      <c r="D6" s="636">
        <v>47.4</v>
      </c>
      <c r="E6" s="636">
        <f t="shared" ref="E6:E34" si="0">D6/C6*100</f>
        <v>107.97266514806378</v>
      </c>
      <c r="F6" s="692">
        <v>45.8</v>
      </c>
    </row>
    <row r="7" spans="1:6" ht="21.75" customHeight="1" x14ac:dyDescent="0.25">
      <c r="A7" s="231" t="s">
        <v>461</v>
      </c>
      <c r="B7" s="232" t="s">
        <v>41</v>
      </c>
      <c r="C7" s="636">
        <v>95.3</v>
      </c>
      <c r="D7" s="636">
        <v>94.5</v>
      </c>
      <c r="E7" s="636">
        <f t="shared" si="0"/>
        <v>99.160545645330529</v>
      </c>
      <c r="F7" s="692">
        <v>77.8</v>
      </c>
    </row>
    <row r="8" spans="1:6" ht="21.75" customHeight="1" x14ac:dyDescent="0.25">
      <c r="A8" s="231" t="s">
        <v>462</v>
      </c>
      <c r="B8" s="232" t="s">
        <v>41</v>
      </c>
      <c r="C8" s="636">
        <v>92.6</v>
      </c>
      <c r="D8" s="636">
        <v>92.9</v>
      </c>
      <c r="E8" s="636">
        <f t="shared" si="0"/>
        <v>100.32397408207345</v>
      </c>
      <c r="F8" s="692">
        <v>76.2</v>
      </c>
    </row>
    <row r="9" spans="1:6" ht="21.75" customHeight="1" x14ac:dyDescent="0.25">
      <c r="A9" s="231" t="s">
        <v>463</v>
      </c>
      <c r="B9" s="232" t="s">
        <v>41</v>
      </c>
      <c r="C9" s="636">
        <v>102.8</v>
      </c>
      <c r="D9" s="636">
        <v>107.3</v>
      </c>
      <c r="E9" s="636">
        <f t="shared" si="0"/>
        <v>104.37743190661479</v>
      </c>
      <c r="F9" s="692">
        <v>119.3</v>
      </c>
    </row>
    <row r="10" spans="1:6" ht="21.75" customHeight="1" x14ac:dyDescent="0.25">
      <c r="A10" s="231" t="s">
        <v>464</v>
      </c>
      <c r="B10" s="232" t="s">
        <v>41</v>
      </c>
      <c r="C10" s="636">
        <v>106.1</v>
      </c>
      <c r="D10" s="636">
        <v>98.7</v>
      </c>
      <c r="E10" s="636">
        <f t="shared" si="0"/>
        <v>93.025447690857689</v>
      </c>
      <c r="F10" s="692">
        <v>101.3</v>
      </c>
    </row>
    <row r="11" spans="1:6" ht="21.75" customHeight="1" x14ac:dyDescent="0.25">
      <c r="A11" s="231" t="s">
        <v>465</v>
      </c>
      <c r="B11" s="232" t="s">
        <v>41</v>
      </c>
      <c r="C11" s="636">
        <v>126</v>
      </c>
      <c r="D11" s="636">
        <v>92.9</v>
      </c>
      <c r="E11" s="636">
        <f t="shared" si="0"/>
        <v>73.730158730158735</v>
      </c>
      <c r="F11" s="692">
        <v>95.2</v>
      </c>
    </row>
    <row r="12" spans="1:6" ht="21.75" customHeight="1" x14ac:dyDescent="0.25">
      <c r="A12" s="231" t="s">
        <v>466</v>
      </c>
      <c r="B12" s="232" t="s">
        <v>41</v>
      </c>
      <c r="C12" s="636">
        <v>37.200000000000003</v>
      </c>
      <c r="D12" s="636">
        <v>50.5</v>
      </c>
      <c r="E12" s="636">
        <f t="shared" si="0"/>
        <v>135.75268817204301</v>
      </c>
      <c r="F12" s="692">
        <v>46.5</v>
      </c>
    </row>
    <row r="13" spans="1:6" ht="21.75" customHeight="1" x14ac:dyDescent="0.25">
      <c r="A13" s="231" t="s">
        <v>467</v>
      </c>
      <c r="B13" s="232" t="s">
        <v>41</v>
      </c>
      <c r="C13" s="636">
        <v>70.3</v>
      </c>
      <c r="D13" s="636">
        <v>61.5</v>
      </c>
      <c r="E13" s="636">
        <f t="shared" si="0"/>
        <v>87.482219061166433</v>
      </c>
      <c r="F13" s="692">
        <v>43.5</v>
      </c>
    </row>
    <row r="14" spans="1:6" ht="21.75" customHeight="1" x14ac:dyDescent="0.25">
      <c r="A14" s="231" t="s">
        <v>468</v>
      </c>
      <c r="B14" s="232" t="s">
        <v>41</v>
      </c>
      <c r="C14" s="636">
        <v>41.2</v>
      </c>
      <c r="D14" s="636">
        <v>56.6</v>
      </c>
      <c r="E14" s="636">
        <f t="shared" si="0"/>
        <v>137.378640776699</v>
      </c>
      <c r="F14" s="692">
        <v>46.5</v>
      </c>
    </row>
    <row r="15" spans="1:6" ht="21.75" customHeight="1" x14ac:dyDescent="0.25">
      <c r="A15" s="231" t="s">
        <v>469</v>
      </c>
      <c r="B15" s="232" t="s">
        <v>41</v>
      </c>
      <c r="C15" s="636">
        <v>327.5</v>
      </c>
      <c r="D15" s="636">
        <v>329.4</v>
      </c>
      <c r="E15" s="636">
        <f t="shared" si="0"/>
        <v>100.58015267175573</v>
      </c>
      <c r="F15" s="692">
        <v>336.2</v>
      </c>
    </row>
    <row r="16" spans="1:6" ht="21.75" customHeight="1" x14ac:dyDescent="0.25">
      <c r="A16" s="231" t="s">
        <v>470</v>
      </c>
      <c r="B16" s="232" t="s">
        <v>41</v>
      </c>
      <c r="C16" s="636">
        <v>367.3</v>
      </c>
      <c r="D16" s="636">
        <v>391.9</v>
      </c>
      <c r="E16" s="636">
        <f t="shared" si="0"/>
        <v>106.69752246120336</v>
      </c>
      <c r="F16" s="692">
        <v>326</v>
      </c>
    </row>
    <row r="17" spans="1:6" ht="21.75" customHeight="1" x14ac:dyDescent="0.25">
      <c r="A17" s="231" t="s">
        <v>471</v>
      </c>
      <c r="B17" s="232" t="s">
        <v>41</v>
      </c>
      <c r="C17" s="636">
        <v>160.80000000000001</v>
      </c>
      <c r="D17" s="636">
        <v>171.8</v>
      </c>
      <c r="E17" s="636">
        <f t="shared" si="0"/>
        <v>106.84079601990051</v>
      </c>
      <c r="F17" s="692">
        <v>158.9</v>
      </c>
    </row>
    <row r="18" spans="1:6" ht="21.75" customHeight="1" x14ac:dyDescent="0.25">
      <c r="A18" s="231" t="s">
        <v>472</v>
      </c>
      <c r="B18" s="232" t="s">
        <v>41</v>
      </c>
      <c r="C18" s="636">
        <v>218.4</v>
      </c>
      <c r="D18" s="636">
        <v>218.4</v>
      </c>
      <c r="E18" s="636">
        <f t="shared" si="0"/>
        <v>100</v>
      </c>
      <c r="F18" s="692">
        <v>214.7</v>
      </c>
    </row>
    <row r="19" spans="1:6" ht="21.75" customHeight="1" x14ac:dyDescent="0.25">
      <c r="A19" s="231" t="s">
        <v>473</v>
      </c>
      <c r="B19" s="232" t="s">
        <v>41</v>
      </c>
      <c r="C19" s="636">
        <v>142.1</v>
      </c>
      <c r="D19" s="636">
        <v>126.5</v>
      </c>
      <c r="E19" s="636">
        <f t="shared" si="0"/>
        <v>89.021815622800844</v>
      </c>
      <c r="F19" s="692">
        <v>141.5</v>
      </c>
    </row>
    <row r="20" spans="1:6" ht="21.75" customHeight="1" x14ac:dyDescent="0.25">
      <c r="A20" s="231" t="s">
        <v>474</v>
      </c>
      <c r="B20" s="232" t="s">
        <v>41</v>
      </c>
      <c r="C20" s="636">
        <v>137.80000000000001</v>
      </c>
      <c r="D20" s="636">
        <v>145.4</v>
      </c>
      <c r="E20" s="636">
        <f t="shared" si="0"/>
        <v>105.51523947750363</v>
      </c>
      <c r="F20" s="692">
        <v>155.4</v>
      </c>
    </row>
    <row r="21" spans="1:6" ht="21.75" customHeight="1" x14ac:dyDescent="0.25">
      <c r="A21" s="231" t="s">
        <v>475</v>
      </c>
      <c r="B21" s="232" t="s">
        <v>41</v>
      </c>
      <c r="C21" s="636">
        <v>437.3</v>
      </c>
      <c r="D21" s="636">
        <v>450.4</v>
      </c>
      <c r="E21" s="636">
        <f t="shared" si="0"/>
        <v>102.99565515664301</v>
      </c>
      <c r="F21" s="692">
        <v>445.3</v>
      </c>
    </row>
    <row r="22" spans="1:6" ht="21.75" customHeight="1" x14ac:dyDescent="0.25">
      <c r="A22" s="231" t="s">
        <v>476</v>
      </c>
      <c r="B22" s="232" t="s">
        <v>41</v>
      </c>
      <c r="C22" s="636">
        <v>342.8</v>
      </c>
      <c r="D22" s="636">
        <v>336.4</v>
      </c>
      <c r="E22" s="636">
        <f t="shared" si="0"/>
        <v>98.133022170361713</v>
      </c>
      <c r="F22" s="692">
        <v>359</v>
      </c>
    </row>
    <row r="23" spans="1:6" ht="21.75" customHeight="1" x14ac:dyDescent="0.25">
      <c r="A23" s="231" t="s">
        <v>477</v>
      </c>
      <c r="B23" s="232" t="s">
        <v>41</v>
      </c>
      <c r="C23" s="636">
        <v>316.8</v>
      </c>
      <c r="D23" s="636">
        <v>264.3</v>
      </c>
      <c r="E23" s="636">
        <f t="shared" si="0"/>
        <v>83.428030303030297</v>
      </c>
      <c r="F23" s="692">
        <v>359.7</v>
      </c>
    </row>
    <row r="24" spans="1:6" ht="21.75" customHeight="1" x14ac:dyDescent="0.25">
      <c r="A24" s="231" t="s">
        <v>478</v>
      </c>
      <c r="B24" s="232" t="s">
        <v>41</v>
      </c>
      <c r="C24" s="636">
        <v>322.89999999999998</v>
      </c>
      <c r="D24" s="636">
        <v>320.5</v>
      </c>
      <c r="E24" s="636">
        <f t="shared" si="0"/>
        <v>99.256735831526797</v>
      </c>
      <c r="F24" s="692">
        <v>371.9</v>
      </c>
    </row>
    <row r="25" spans="1:6" ht="21.75" customHeight="1" x14ac:dyDescent="0.25">
      <c r="A25" s="231" t="s">
        <v>479</v>
      </c>
      <c r="B25" s="232" t="s">
        <v>41</v>
      </c>
      <c r="C25" s="636">
        <v>174.4</v>
      </c>
      <c r="D25" s="636">
        <v>160.6</v>
      </c>
      <c r="E25" s="636">
        <f t="shared" si="0"/>
        <v>92.087155963302749</v>
      </c>
      <c r="F25" s="692">
        <v>163.1</v>
      </c>
    </row>
    <row r="26" spans="1:6" ht="21.75" customHeight="1" x14ac:dyDescent="0.25">
      <c r="A26" s="231" t="s">
        <v>480</v>
      </c>
      <c r="B26" s="232" t="s">
        <v>44</v>
      </c>
      <c r="C26" s="636">
        <v>69.7</v>
      </c>
      <c r="D26" s="636">
        <v>71</v>
      </c>
      <c r="E26" s="636">
        <f t="shared" si="0"/>
        <v>101.8651362984218</v>
      </c>
      <c r="F26" s="692">
        <v>67</v>
      </c>
    </row>
    <row r="27" spans="1:6" ht="21.75" customHeight="1" x14ac:dyDescent="0.25">
      <c r="A27" s="231" t="s">
        <v>481</v>
      </c>
      <c r="B27" s="232" t="s">
        <v>42</v>
      </c>
      <c r="C27" s="636">
        <v>86.6</v>
      </c>
      <c r="D27" s="636">
        <v>81.599999999999994</v>
      </c>
      <c r="E27" s="636">
        <f t="shared" si="0"/>
        <v>94.226327944572745</v>
      </c>
      <c r="F27" s="692">
        <v>72.7</v>
      </c>
    </row>
    <row r="28" spans="1:6" ht="21.75" customHeight="1" x14ac:dyDescent="0.25">
      <c r="A28" s="231" t="s">
        <v>482</v>
      </c>
      <c r="B28" s="232" t="s">
        <v>42</v>
      </c>
      <c r="C28" s="636">
        <v>99.1</v>
      </c>
      <c r="D28" s="636">
        <v>102.8</v>
      </c>
      <c r="E28" s="636">
        <f t="shared" si="0"/>
        <v>103.73360242179616</v>
      </c>
      <c r="F28" s="692">
        <v>51.07</v>
      </c>
    </row>
    <row r="29" spans="1:6" ht="21.75" customHeight="1" x14ac:dyDescent="0.25">
      <c r="A29" s="231" t="s">
        <v>483</v>
      </c>
      <c r="B29" s="232" t="s">
        <v>43</v>
      </c>
      <c r="C29" s="636">
        <v>378</v>
      </c>
      <c r="D29" s="636">
        <v>420.3</v>
      </c>
      <c r="E29" s="636">
        <f t="shared" si="0"/>
        <v>111.19047619047619</v>
      </c>
      <c r="F29" s="692">
        <v>404.3</v>
      </c>
    </row>
    <row r="30" spans="1:6" ht="21.75" customHeight="1" x14ac:dyDescent="0.25">
      <c r="A30" s="231" t="s">
        <v>484</v>
      </c>
      <c r="B30" s="232" t="s">
        <v>43</v>
      </c>
      <c r="C30" s="636">
        <v>453</v>
      </c>
      <c r="D30" s="636">
        <v>445.3</v>
      </c>
      <c r="E30" s="636">
        <f t="shared" si="0"/>
        <v>98.300220750551887</v>
      </c>
      <c r="F30" s="692">
        <v>440.3</v>
      </c>
    </row>
    <row r="31" spans="1:6" ht="21.75" customHeight="1" x14ac:dyDescent="0.25">
      <c r="A31" s="231" t="s">
        <v>485</v>
      </c>
      <c r="B31" s="232" t="s">
        <v>43</v>
      </c>
      <c r="C31" s="636">
        <v>737.3</v>
      </c>
      <c r="D31" s="636">
        <v>703.6</v>
      </c>
      <c r="E31" s="636">
        <f t="shared" si="0"/>
        <v>95.429268954292695</v>
      </c>
      <c r="F31" s="692">
        <v>560.70000000000005</v>
      </c>
    </row>
    <row r="32" spans="1:6" ht="21.75" customHeight="1" x14ac:dyDescent="0.25">
      <c r="A32" s="231" t="s">
        <v>486</v>
      </c>
      <c r="B32" s="232" t="s">
        <v>43</v>
      </c>
      <c r="C32" s="636">
        <v>123.8</v>
      </c>
      <c r="D32" s="636">
        <v>106.6</v>
      </c>
      <c r="E32" s="636">
        <f t="shared" si="0"/>
        <v>86.10662358642972</v>
      </c>
      <c r="F32" s="692">
        <v>114.4</v>
      </c>
    </row>
    <row r="33" spans="1:6" ht="21.75" customHeight="1" x14ac:dyDescent="0.25">
      <c r="A33" s="231" t="s">
        <v>487</v>
      </c>
      <c r="B33" s="232" t="s">
        <v>42</v>
      </c>
      <c r="C33" s="636">
        <v>159.5</v>
      </c>
      <c r="D33" s="636">
        <v>152.69999999999999</v>
      </c>
      <c r="E33" s="636">
        <f t="shared" si="0"/>
        <v>95.736677115987462</v>
      </c>
      <c r="F33" s="692">
        <v>115</v>
      </c>
    </row>
    <row r="34" spans="1:6" ht="21.75" customHeight="1" thickBot="1" x14ac:dyDescent="0.3">
      <c r="A34" s="233" t="s">
        <v>488</v>
      </c>
      <c r="B34" s="232" t="s">
        <v>42</v>
      </c>
      <c r="C34" s="636">
        <v>710.9</v>
      </c>
      <c r="D34" s="135">
        <v>701.2</v>
      </c>
      <c r="E34" s="135">
        <f t="shared" si="0"/>
        <v>98.635532423688289</v>
      </c>
      <c r="F34" s="692">
        <v>651.29999999999995</v>
      </c>
    </row>
    <row r="35" spans="1:6" ht="27" customHeight="1" thickBot="1" x14ac:dyDescent="0.25">
      <c r="A35" s="229" t="s">
        <v>40</v>
      </c>
      <c r="B35" s="230"/>
      <c r="C35" s="637"/>
      <c r="D35" s="637"/>
      <c r="E35" s="637"/>
      <c r="F35" s="638"/>
    </row>
    <row r="36" spans="1:6" s="13" customFormat="1" ht="43.5" customHeight="1" x14ac:dyDescent="0.25">
      <c r="A36" s="234" t="s">
        <v>489</v>
      </c>
      <c r="B36" s="235" t="s">
        <v>29</v>
      </c>
      <c r="C36" s="696">
        <v>900</v>
      </c>
      <c r="D36" s="696">
        <v>900</v>
      </c>
      <c r="E36" s="696">
        <f>D36/C36*100</f>
        <v>100</v>
      </c>
      <c r="F36" s="696">
        <v>420</v>
      </c>
    </row>
    <row r="37" spans="1:6" s="13" customFormat="1" ht="21.75" customHeight="1" x14ac:dyDescent="0.25">
      <c r="A37" s="236" t="s">
        <v>490</v>
      </c>
      <c r="B37" s="235" t="s">
        <v>29</v>
      </c>
      <c r="C37" s="636">
        <v>855.6</v>
      </c>
      <c r="D37" s="636">
        <v>844.4</v>
      </c>
      <c r="E37" s="636">
        <f t="shared" ref="E37:E58" si="1">D37/C37*100</f>
        <v>98.690977092099104</v>
      </c>
      <c r="F37" s="692">
        <v>600</v>
      </c>
    </row>
    <row r="38" spans="1:6" s="13" customFormat="1" ht="21.75" customHeight="1" x14ac:dyDescent="0.25">
      <c r="A38" s="236" t="s">
        <v>491</v>
      </c>
      <c r="B38" s="235" t="s">
        <v>29</v>
      </c>
      <c r="C38" s="636">
        <v>594.4</v>
      </c>
      <c r="D38" s="636">
        <v>588.9</v>
      </c>
      <c r="E38" s="636">
        <f t="shared" si="1"/>
        <v>99.074697173620464</v>
      </c>
      <c r="F38" s="692">
        <v>433.3</v>
      </c>
    </row>
    <row r="39" spans="1:6" s="13" customFormat="1" ht="16.5" x14ac:dyDescent="0.25">
      <c r="A39" s="236" t="s">
        <v>492</v>
      </c>
      <c r="B39" s="235" t="s">
        <v>29</v>
      </c>
      <c r="C39" s="636">
        <v>3000</v>
      </c>
      <c r="D39" s="636">
        <v>3000</v>
      </c>
      <c r="E39" s="636">
        <f t="shared" si="1"/>
        <v>100</v>
      </c>
      <c r="F39" s="692">
        <v>1500</v>
      </c>
    </row>
    <row r="40" spans="1:6" s="13" customFormat="1" ht="16.5" x14ac:dyDescent="0.25">
      <c r="A40" s="236" t="s">
        <v>493</v>
      </c>
      <c r="B40" s="235" t="s">
        <v>29</v>
      </c>
      <c r="C40" s="636">
        <v>3250</v>
      </c>
      <c r="D40" s="636">
        <v>3250</v>
      </c>
      <c r="E40" s="636">
        <f t="shared" si="1"/>
        <v>100</v>
      </c>
      <c r="F40" s="692">
        <v>2500</v>
      </c>
    </row>
    <row r="41" spans="1:6" s="13" customFormat="1" ht="35.25" customHeight="1" x14ac:dyDescent="0.25">
      <c r="A41" s="236" t="s">
        <v>494</v>
      </c>
      <c r="B41" s="235" t="s">
        <v>29</v>
      </c>
      <c r="C41" s="636">
        <v>433.3</v>
      </c>
      <c r="D41" s="636">
        <v>433.3</v>
      </c>
      <c r="E41" s="636">
        <f t="shared" si="1"/>
        <v>100</v>
      </c>
      <c r="F41" s="692">
        <v>400</v>
      </c>
    </row>
    <row r="42" spans="1:6" s="13" customFormat="1" ht="33" customHeight="1" x14ac:dyDescent="0.25">
      <c r="A42" s="236" t="s">
        <v>495</v>
      </c>
      <c r="B42" s="235" t="s">
        <v>29</v>
      </c>
      <c r="C42" s="636">
        <v>491.7</v>
      </c>
      <c r="D42" s="636">
        <v>516.70000000000005</v>
      </c>
      <c r="E42" s="636">
        <f t="shared" si="1"/>
        <v>105.08440105755543</v>
      </c>
      <c r="F42" s="692">
        <v>450</v>
      </c>
    </row>
    <row r="43" spans="1:6" s="13" customFormat="1" ht="24" customHeight="1" x14ac:dyDescent="0.25">
      <c r="A43" s="236" t="s">
        <v>496</v>
      </c>
      <c r="B43" s="235" t="s">
        <v>29</v>
      </c>
      <c r="C43" s="636">
        <v>1300</v>
      </c>
      <c r="D43" s="636">
        <v>1350</v>
      </c>
      <c r="E43" s="636">
        <f t="shared" si="1"/>
        <v>103.84615384615385</v>
      </c>
      <c r="F43" s="692" t="s">
        <v>70</v>
      </c>
    </row>
    <row r="44" spans="1:6" s="13" customFormat="1" ht="36.75" customHeight="1" x14ac:dyDescent="0.25">
      <c r="A44" s="236" t="s">
        <v>497</v>
      </c>
      <c r="B44" s="235" t="s">
        <v>29</v>
      </c>
      <c r="C44" s="636">
        <v>5166.7</v>
      </c>
      <c r="D44" s="636">
        <v>5166.7</v>
      </c>
      <c r="E44" s="636">
        <f t="shared" si="1"/>
        <v>100</v>
      </c>
      <c r="F44" s="692" t="s">
        <v>70</v>
      </c>
    </row>
    <row r="45" spans="1:6" s="13" customFormat="1" ht="33" customHeight="1" x14ac:dyDescent="0.25">
      <c r="A45" s="236" t="s">
        <v>498</v>
      </c>
      <c r="B45" s="235" t="s">
        <v>29</v>
      </c>
      <c r="C45" s="636">
        <v>4000</v>
      </c>
      <c r="D45" s="636">
        <v>4000</v>
      </c>
      <c r="E45" s="636">
        <f t="shared" si="1"/>
        <v>100</v>
      </c>
      <c r="F45" s="692" t="s">
        <v>70</v>
      </c>
    </row>
    <row r="46" spans="1:6" s="13" customFormat="1" ht="18" customHeight="1" x14ac:dyDescent="0.25">
      <c r="A46" s="236" t="s">
        <v>499</v>
      </c>
      <c r="B46" s="235" t="s">
        <v>29</v>
      </c>
      <c r="C46" s="636">
        <v>250</v>
      </c>
      <c r="D46" s="636">
        <v>250</v>
      </c>
      <c r="E46" s="636">
        <f t="shared" si="1"/>
        <v>100</v>
      </c>
      <c r="F46" s="692" t="s">
        <v>70</v>
      </c>
    </row>
    <row r="47" spans="1:6" s="13" customFormat="1" ht="36" customHeight="1" thickBot="1" x14ac:dyDescent="0.3">
      <c r="A47" s="237" t="s">
        <v>459</v>
      </c>
      <c r="B47" s="238" t="s">
        <v>29</v>
      </c>
      <c r="C47" s="135">
        <v>375</v>
      </c>
      <c r="D47" s="135">
        <v>366.7</v>
      </c>
      <c r="E47" s="135">
        <f t="shared" si="1"/>
        <v>97.786666666666662</v>
      </c>
      <c r="F47" s="692">
        <v>450</v>
      </c>
    </row>
    <row r="48" spans="1:6" ht="27" customHeight="1" thickBot="1" x14ac:dyDescent="0.25">
      <c r="A48" s="239" t="s">
        <v>500</v>
      </c>
      <c r="B48" s="230" t="s">
        <v>29</v>
      </c>
      <c r="C48" s="637">
        <v>368</v>
      </c>
      <c r="D48" s="637">
        <v>379</v>
      </c>
      <c r="E48" s="637">
        <f t="shared" si="1"/>
        <v>102.98913043478262</v>
      </c>
      <c r="F48" s="691">
        <v>379</v>
      </c>
    </row>
    <row r="49" spans="1:6" ht="53.25" customHeight="1" thickBot="1" x14ac:dyDescent="0.3">
      <c r="A49" s="240" t="s">
        <v>501</v>
      </c>
      <c r="B49" s="230" t="s">
        <v>29</v>
      </c>
      <c r="C49" s="637">
        <v>5.8</v>
      </c>
      <c r="D49" s="637">
        <v>5.8</v>
      </c>
      <c r="E49" s="637">
        <f t="shared" si="1"/>
        <v>100</v>
      </c>
      <c r="F49" s="638">
        <v>5.8</v>
      </c>
    </row>
    <row r="50" spans="1:6" ht="56.25" customHeight="1" thickBot="1" x14ac:dyDescent="0.25">
      <c r="A50" s="241" t="s">
        <v>502</v>
      </c>
      <c r="B50" s="230" t="s">
        <v>29</v>
      </c>
      <c r="C50" s="637">
        <v>7.6</v>
      </c>
      <c r="D50" s="637">
        <v>7.6</v>
      </c>
      <c r="E50" s="637">
        <f t="shared" si="1"/>
        <v>100</v>
      </c>
      <c r="F50" s="638">
        <v>7.6</v>
      </c>
    </row>
    <row r="51" spans="1:6" ht="24.75" customHeight="1" thickBot="1" x14ac:dyDescent="0.25">
      <c r="A51" s="241" t="s">
        <v>503</v>
      </c>
      <c r="B51" s="230" t="s">
        <v>29</v>
      </c>
      <c r="C51" s="637">
        <v>102.7</v>
      </c>
      <c r="D51" s="637">
        <v>111</v>
      </c>
      <c r="E51" s="637">
        <f t="shared" si="1"/>
        <v>108.08179162609541</v>
      </c>
      <c r="F51" s="638">
        <v>111</v>
      </c>
    </row>
    <row r="52" spans="1:6" ht="36.75" customHeight="1" thickBot="1" x14ac:dyDescent="0.3">
      <c r="A52" s="240" t="s">
        <v>504</v>
      </c>
      <c r="B52" s="230" t="s">
        <v>29</v>
      </c>
      <c r="C52" s="637">
        <v>3175</v>
      </c>
      <c r="D52" s="637">
        <v>3800</v>
      </c>
      <c r="E52" s="637">
        <f t="shared" si="1"/>
        <v>119.68503937007875</v>
      </c>
      <c r="F52" s="638" t="s">
        <v>70</v>
      </c>
    </row>
    <row r="53" spans="1:6" ht="35.25" customHeight="1" thickBot="1" x14ac:dyDescent="0.25">
      <c r="A53" s="241" t="s">
        <v>505</v>
      </c>
      <c r="B53" s="230" t="s">
        <v>29</v>
      </c>
      <c r="C53" s="637">
        <v>2413.3000000000002</v>
      </c>
      <c r="D53" s="637">
        <v>1984.5</v>
      </c>
      <c r="E53" s="637">
        <f t="shared" si="1"/>
        <v>82.231798781751124</v>
      </c>
      <c r="F53" s="743" t="s">
        <v>70</v>
      </c>
    </row>
    <row r="54" spans="1:6" ht="50.25" customHeight="1" thickBot="1" x14ac:dyDescent="0.25">
      <c r="A54" s="241" t="s">
        <v>506</v>
      </c>
      <c r="B54" s="230" t="s">
        <v>29</v>
      </c>
      <c r="C54" s="637">
        <v>163.6</v>
      </c>
      <c r="D54" s="741">
        <v>163.6</v>
      </c>
      <c r="E54" s="637">
        <f>D54/C54*100</f>
        <v>100</v>
      </c>
      <c r="F54" s="744">
        <v>91.7</v>
      </c>
    </row>
    <row r="55" spans="1:6" ht="23.25" hidden="1" customHeight="1" thickBot="1" x14ac:dyDescent="0.25">
      <c r="A55" s="213" t="s">
        <v>106</v>
      </c>
      <c r="B55" s="80" t="s">
        <v>72</v>
      </c>
      <c r="C55" s="215">
        <v>5500</v>
      </c>
      <c r="D55" s="742">
        <v>9825</v>
      </c>
      <c r="E55" s="215">
        <f t="shared" si="1"/>
        <v>178.63636363636363</v>
      </c>
      <c r="F55" s="701" t="s">
        <v>70</v>
      </c>
    </row>
    <row r="56" spans="1:6" ht="21.75" hidden="1" customHeight="1" thickBot="1" x14ac:dyDescent="0.25">
      <c r="A56" s="214"/>
      <c r="B56" s="80" t="s">
        <v>73</v>
      </c>
      <c r="C56" s="215">
        <v>28000</v>
      </c>
      <c r="D56" s="742">
        <v>28000</v>
      </c>
      <c r="E56" s="215">
        <f t="shared" si="1"/>
        <v>100</v>
      </c>
      <c r="F56" s="701" t="s">
        <v>70</v>
      </c>
    </row>
    <row r="57" spans="1:6" ht="23.25" hidden="1" customHeight="1" thickBot="1" x14ac:dyDescent="0.25">
      <c r="A57" s="213" t="s">
        <v>107</v>
      </c>
      <c r="B57" s="80" t="s">
        <v>72</v>
      </c>
      <c r="C57" s="215">
        <v>6090</v>
      </c>
      <c r="D57" s="742">
        <v>9440</v>
      </c>
      <c r="E57" s="215">
        <f t="shared" si="1"/>
        <v>155.00821018062399</v>
      </c>
      <c r="F57" s="701" t="s">
        <v>70</v>
      </c>
    </row>
    <row r="58" spans="1:6" ht="21.75" hidden="1" customHeight="1" thickBot="1" x14ac:dyDescent="0.25">
      <c r="A58" s="214"/>
      <c r="B58" s="80" t="s">
        <v>73</v>
      </c>
      <c r="C58" s="215">
        <v>75050</v>
      </c>
      <c r="D58" s="742">
        <v>50000</v>
      </c>
      <c r="E58" s="215">
        <f t="shared" si="1"/>
        <v>66.622251832111928</v>
      </c>
      <c r="F58" s="701" t="s">
        <v>70</v>
      </c>
    </row>
    <row r="59" spans="1:6" ht="33" customHeight="1" thickBot="1" x14ac:dyDescent="0.25">
      <c r="A59" s="429" t="s">
        <v>608</v>
      </c>
      <c r="B59" s="441"/>
      <c r="C59" s="637"/>
      <c r="D59" s="637"/>
      <c r="E59" s="637"/>
      <c r="F59" s="638"/>
    </row>
    <row r="60" spans="1:6" ht="55.5" customHeight="1" x14ac:dyDescent="0.2">
      <c r="A60" s="431" t="s">
        <v>215</v>
      </c>
      <c r="B60" s="439" t="s">
        <v>48</v>
      </c>
      <c r="C60" s="745">
        <v>58.88</v>
      </c>
      <c r="D60" s="745">
        <v>58.85</v>
      </c>
      <c r="E60" s="696">
        <f>D60/C60*100</f>
        <v>99.949048913043484</v>
      </c>
      <c r="F60" s="748">
        <v>75.56</v>
      </c>
    </row>
    <row r="61" spans="1:6" ht="27" customHeight="1" x14ac:dyDescent="0.2">
      <c r="A61" s="432" t="s">
        <v>507</v>
      </c>
      <c r="B61" s="440" t="s">
        <v>49</v>
      </c>
      <c r="C61" s="746">
        <v>1.58</v>
      </c>
      <c r="D61" s="746">
        <v>1.66</v>
      </c>
      <c r="E61" s="636">
        <f>D61/C61*100</f>
        <v>105.06329113924049</v>
      </c>
      <c r="F61" s="748">
        <v>1.66</v>
      </c>
    </row>
    <row r="62" spans="1:6" ht="24" customHeight="1" x14ac:dyDescent="0.2">
      <c r="A62" s="432" t="s">
        <v>508</v>
      </c>
      <c r="B62" s="440" t="s">
        <v>101</v>
      </c>
      <c r="C62" s="746">
        <v>1141.02</v>
      </c>
      <c r="D62" s="746">
        <v>1185.03</v>
      </c>
      <c r="E62" s="636">
        <f>D62/C62*100</f>
        <v>103.85707524846191</v>
      </c>
      <c r="F62" s="748">
        <v>1058</v>
      </c>
    </row>
    <row r="63" spans="1:6" ht="24" customHeight="1" x14ac:dyDescent="0.2">
      <c r="A63" s="432" t="s">
        <v>509</v>
      </c>
      <c r="B63" s="440" t="s">
        <v>102</v>
      </c>
      <c r="C63" s="746">
        <v>77.86</v>
      </c>
      <c r="D63" s="746">
        <v>92.96</v>
      </c>
      <c r="E63" s="636">
        <f>D63/C63*100</f>
        <v>119.39378371435909</v>
      </c>
      <c r="F63" s="748">
        <v>60.49</v>
      </c>
    </row>
    <row r="64" spans="1:6" ht="24" customHeight="1" thickBot="1" x14ac:dyDescent="0.25">
      <c r="A64" s="433" t="s">
        <v>510</v>
      </c>
      <c r="B64" s="440" t="s">
        <v>102</v>
      </c>
      <c r="C64" s="747">
        <v>71.03</v>
      </c>
      <c r="D64" s="747">
        <v>72.37</v>
      </c>
      <c r="E64" s="135">
        <f>D64/C64*100</f>
        <v>101.88652681965367</v>
      </c>
      <c r="F64" s="748">
        <v>117.12</v>
      </c>
    </row>
    <row r="65" spans="1:21" ht="34.5" customHeight="1" thickBot="1" x14ac:dyDescent="0.25">
      <c r="A65" s="429" t="s">
        <v>75</v>
      </c>
      <c r="B65" s="441" t="s">
        <v>29</v>
      </c>
      <c r="C65" s="637" t="s">
        <v>302</v>
      </c>
      <c r="D65" s="637" t="s">
        <v>302</v>
      </c>
      <c r="E65" s="637" t="s">
        <v>357</v>
      </c>
      <c r="F65" s="638">
        <v>24</v>
      </c>
    </row>
    <row r="66" spans="1:21" ht="18.75" x14ac:dyDescent="0.3">
      <c r="A66" s="434" t="s">
        <v>609</v>
      </c>
      <c r="B66" s="449"/>
      <c r="C66" s="45"/>
      <c r="D66" s="45"/>
      <c r="E66" s="45" t="s">
        <v>112</v>
      </c>
      <c r="F66" s="691"/>
    </row>
    <row r="67" spans="1:21" ht="33" customHeight="1" x14ac:dyDescent="0.25">
      <c r="A67" s="435" t="s">
        <v>511</v>
      </c>
      <c r="B67" s="372" t="s">
        <v>29</v>
      </c>
      <c r="C67" s="636">
        <v>31417.16</v>
      </c>
      <c r="D67" s="636">
        <v>36227.65</v>
      </c>
      <c r="E67" s="636">
        <f>D67/C67*100</f>
        <v>115.31166407148197</v>
      </c>
      <c r="F67" s="692">
        <v>29076.07</v>
      </c>
    </row>
    <row r="68" spans="1:21" ht="33" customHeight="1" x14ac:dyDescent="0.2">
      <c r="A68" s="436" t="s">
        <v>512</v>
      </c>
      <c r="B68" s="372" t="s">
        <v>29</v>
      </c>
      <c r="C68" s="636">
        <v>2660.7</v>
      </c>
      <c r="D68" s="636">
        <v>2674.01</v>
      </c>
      <c r="E68" s="636">
        <f>D68/C68*100</f>
        <v>100.50024429661369</v>
      </c>
      <c r="F68" s="692">
        <v>1364.68</v>
      </c>
    </row>
    <row r="69" spans="1:21" ht="49.5" customHeight="1" x14ac:dyDescent="0.25">
      <c r="A69" s="437" t="s">
        <v>513</v>
      </c>
      <c r="B69" s="372" t="s">
        <v>28</v>
      </c>
      <c r="C69" s="636">
        <f>C68/C67*100</f>
        <v>8.4689386309901966</v>
      </c>
      <c r="D69" s="636">
        <f>D68/D67*100</f>
        <v>7.3811301588703664</v>
      </c>
      <c r="E69" s="636">
        <f>D69/C69*100</f>
        <v>87.155315211055637</v>
      </c>
      <c r="F69" s="692">
        <f>F68/F67*100</f>
        <v>4.6934816156378769</v>
      </c>
    </row>
    <row r="70" spans="1:21" ht="34.5" customHeight="1" thickBot="1" x14ac:dyDescent="0.3">
      <c r="A70" s="438" t="s">
        <v>514</v>
      </c>
      <c r="B70" s="399" t="s">
        <v>29</v>
      </c>
      <c r="C70" s="695">
        <v>3245</v>
      </c>
      <c r="D70" s="695">
        <v>3381</v>
      </c>
      <c r="E70" s="135">
        <f>D70/C70*100</f>
        <v>104.19106317411402</v>
      </c>
      <c r="F70" s="681" t="s">
        <v>350</v>
      </c>
    </row>
    <row r="71" spans="1:21" ht="17.25" customHeight="1" x14ac:dyDescent="0.2">
      <c r="A71" s="954" t="s">
        <v>212</v>
      </c>
      <c r="B71" s="954"/>
      <c r="C71" s="954"/>
      <c r="D71" s="954"/>
      <c r="E71" s="954"/>
      <c r="F71" s="954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1:21" x14ac:dyDescent="0.2">
      <c r="A72" s="954" t="s">
        <v>614</v>
      </c>
      <c r="B72" s="954"/>
      <c r="C72" s="954"/>
      <c r="D72" s="954"/>
      <c r="E72" s="954"/>
      <c r="F72" s="954"/>
      <c r="G72" s="3"/>
      <c r="H72" s="680"/>
      <c r="I72" s="466"/>
      <c r="J72" s="466"/>
      <c r="K72" s="466"/>
      <c r="L72" s="466"/>
      <c r="M72" s="466"/>
      <c r="N72" s="466"/>
      <c r="O72" s="466"/>
      <c r="P72" s="466"/>
      <c r="Q72" s="466"/>
      <c r="R72" s="466"/>
      <c r="S72" s="466"/>
      <c r="T72" s="466"/>
      <c r="U72" s="3"/>
    </row>
    <row r="73" spans="1:21" x14ac:dyDescent="0.2">
      <c r="A73" s="954" t="s">
        <v>610</v>
      </c>
      <c r="B73" s="954"/>
      <c r="C73" s="954"/>
      <c r="D73" s="954"/>
      <c r="E73" s="954"/>
      <c r="F73" s="954"/>
      <c r="G73" s="3"/>
      <c r="H73" s="680"/>
      <c r="I73" s="466"/>
      <c r="J73" s="466"/>
      <c r="K73" s="466"/>
      <c r="L73" s="466"/>
      <c r="M73" s="466"/>
      <c r="N73" s="466"/>
      <c r="O73" s="466"/>
      <c r="P73" s="466"/>
      <c r="Q73" s="466"/>
      <c r="R73" s="466"/>
      <c r="S73" s="466"/>
      <c r="T73" s="466"/>
      <c r="U73" s="3"/>
    </row>
    <row r="74" spans="1:21" ht="15.75" customHeight="1" x14ac:dyDescent="0.2">
      <c r="A74" s="469"/>
      <c r="B74" s="221"/>
      <c r="C74" s="221"/>
      <c r="D74" s="222"/>
      <c r="E74" s="221"/>
      <c r="F74" s="221"/>
      <c r="G74" s="3"/>
      <c r="H74" s="55"/>
      <c r="I74" s="57"/>
      <c r="J74" s="57"/>
      <c r="K74" s="57"/>
      <c r="L74" s="56"/>
      <c r="M74" s="56"/>
      <c r="N74" s="56"/>
      <c r="O74" s="56"/>
      <c r="P74" s="56"/>
      <c r="Q74" s="56"/>
      <c r="R74" s="56"/>
      <c r="S74" s="56"/>
      <c r="T74" s="56"/>
      <c r="U74" s="3"/>
    </row>
    <row r="75" spans="1:21" x14ac:dyDescent="0.25">
      <c r="A75" s="3"/>
      <c r="B75" s="3"/>
      <c r="C75" s="3"/>
      <c r="D75" s="23"/>
      <c r="E75" s="11"/>
      <c r="F75" s="11"/>
      <c r="G75" s="3"/>
      <c r="H75" s="55"/>
      <c r="I75" s="57"/>
      <c r="J75" s="57"/>
      <c r="K75" s="57"/>
      <c r="L75" s="56"/>
      <c r="M75" s="56"/>
      <c r="N75" s="56"/>
      <c r="O75" s="56"/>
      <c r="P75" s="56"/>
      <c r="Q75" s="56"/>
      <c r="R75" s="56"/>
      <c r="S75" s="56"/>
      <c r="T75" s="56"/>
      <c r="U75" s="3"/>
    </row>
    <row r="76" spans="1:21" ht="24.75" customHeight="1" x14ac:dyDescent="0.2">
      <c r="A76" s="1002" t="s">
        <v>605</v>
      </c>
      <c r="B76" s="1002"/>
      <c r="C76" s="1002"/>
      <c r="D76" s="1002"/>
      <c r="E76" s="1002"/>
      <c r="F76" s="1002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</row>
    <row r="77" spans="1:21" ht="16.5" thickBot="1" x14ac:dyDescent="0.25">
      <c r="A77" s="107"/>
      <c r="B77" s="107"/>
      <c r="C77" s="107"/>
      <c r="D77" s="220"/>
      <c r="E77" s="107"/>
      <c r="F77" s="470" t="s">
        <v>81</v>
      </c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3"/>
      <c r="T77" s="61"/>
      <c r="U77" s="61"/>
    </row>
    <row r="78" spans="1:21" ht="36.75" customHeight="1" thickBot="1" x14ac:dyDescent="0.25">
      <c r="A78" s="395" t="s">
        <v>15</v>
      </c>
      <c r="B78" s="396" t="s">
        <v>64</v>
      </c>
      <c r="C78" s="397" t="s">
        <v>46</v>
      </c>
      <c r="D78" s="396" t="s">
        <v>429</v>
      </c>
      <c r="E78" s="395" t="s">
        <v>16</v>
      </c>
      <c r="F78" s="398" t="s">
        <v>55</v>
      </c>
      <c r="I78" s="201"/>
      <c r="J78" s="201"/>
      <c r="K78" s="74"/>
      <c r="L78" s="205"/>
      <c r="M78" s="205"/>
      <c r="N78" s="74"/>
      <c r="O78" s="206"/>
      <c r="P78" s="112"/>
      <c r="Q78" s="3"/>
      <c r="R78" s="112"/>
      <c r="S78" s="112"/>
      <c r="T78" s="61"/>
      <c r="U78" s="61"/>
    </row>
    <row r="79" spans="1:21" ht="20.25" thickBot="1" x14ac:dyDescent="0.25">
      <c r="A79" s="444" t="s">
        <v>78</v>
      </c>
      <c r="B79" s="444" t="s">
        <v>17</v>
      </c>
      <c r="C79" s="749" t="s">
        <v>430</v>
      </c>
      <c r="D79" s="759">
        <v>24</v>
      </c>
      <c r="E79" s="763">
        <v>22</v>
      </c>
      <c r="F79" s="764">
        <v>21.33</v>
      </c>
      <c r="I79" s="201"/>
      <c r="J79" s="201"/>
      <c r="K79" s="74"/>
      <c r="L79" s="207"/>
      <c r="M79" s="207"/>
      <c r="N79" s="74"/>
      <c r="O79" s="207"/>
      <c r="P79" s="113"/>
      <c r="Q79" s="3"/>
      <c r="R79" s="113"/>
      <c r="S79" s="113"/>
      <c r="T79" s="61"/>
      <c r="U79" s="61"/>
    </row>
    <row r="80" spans="1:21" ht="17.25" thickBot="1" x14ac:dyDescent="0.25">
      <c r="A80" s="444" t="s">
        <v>18</v>
      </c>
      <c r="B80" s="444" t="s">
        <v>102</v>
      </c>
      <c r="C80" s="760">
        <v>72.23</v>
      </c>
      <c r="D80" s="760">
        <v>117.12</v>
      </c>
      <c r="E80" s="700">
        <v>32.590000000000003</v>
      </c>
      <c r="F80" s="765">
        <v>48.49</v>
      </c>
      <c r="I80" s="201"/>
      <c r="J80" s="201"/>
      <c r="K80" s="74"/>
      <c r="L80" s="208"/>
      <c r="M80" s="208"/>
      <c r="N80" s="74"/>
      <c r="O80" s="208"/>
      <c r="P80" s="114"/>
      <c r="Q80" s="3"/>
      <c r="R80" s="114"/>
      <c r="S80" s="114"/>
      <c r="T80" s="61"/>
      <c r="U80" s="61"/>
    </row>
    <row r="81" spans="1:21" ht="17.25" thickBot="1" x14ac:dyDescent="0.25">
      <c r="A81" s="444" t="s">
        <v>19</v>
      </c>
      <c r="B81" s="444" t="s">
        <v>101</v>
      </c>
      <c r="C81" s="761">
        <v>1185.8800000000001</v>
      </c>
      <c r="D81" s="761">
        <v>1058</v>
      </c>
      <c r="E81" s="766">
        <v>1550.06</v>
      </c>
      <c r="F81" s="765">
        <v>1448.32</v>
      </c>
      <c r="I81" s="201"/>
      <c r="J81" s="201"/>
      <c r="K81" s="74"/>
      <c r="L81" s="209"/>
      <c r="M81" s="209"/>
      <c r="N81" s="74"/>
      <c r="O81" s="209"/>
      <c r="P81" s="115"/>
      <c r="Q81" s="3"/>
      <c r="R81" s="115"/>
      <c r="S81" s="115"/>
      <c r="T81" s="61"/>
      <c r="U81" s="61"/>
    </row>
    <row r="82" spans="1:21" ht="17.25" thickBot="1" x14ac:dyDescent="0.25">
      <c r="A82" s="444" t="s">
        <v>20</v>
      </c>
      <c r="B82" s="444" t="s">
        <v>102</v>
      </c>
      <c r="C82" s="760">
        <v>92.89</v>
      </c>
      <c r="D82" s="760">
        <v>60.49</v>
      </c>
      <c r="E82" s="700">
        <v>110.77</v>
      </c>
      <c r="F82" s="765">
        <v>114.6</v>
      </c>
      <c r="I82" s="201"/>
      <c r="J82" s="201"/>
      <c r="K82" s="74"/>
      <c r="L82" s="208"/>
      <c r="M82" s="208"/>
      <c r="N82" s="74"/>
      <c r="O82" s="208"/>
      <c r="P82" s="114"/>
      <c r="Q82" s="3"/>
      <c r="R82" s="114"/>
      <c r="S82" s="114"/>
      <c r="T82" s="61"/>
      <c r="U82" s="61"/>
    </row>
    <row r="83" spans="1:21" ht="33.75" thickBot="1" x14ac:dyDescent="0.25">
      <c r="A83" s="444" t="s">
        <v>77</v>
      </c>
      <c r="B83" s="444" t="s">
        <v>207</v>
      </c>
      <c r="C83" s="762">
        <v>166</v>
      </c>
      <c r="D83" s="762">
        <v>166</v>
      </c>
      <c r="E83" s="767">
        <v>166</v>
      </c>
      <c r="F83" s="768">
        <v>166</v>
      </c>
      <c r="I83" s="201"/>
      <c r="J83" s="201"/>
      <c r="K83" s="74"/>
      <c r="L83" s="210"/>
      <c r="M83" s="210"/>
      <c r="N83" s="74"/>
      <c r="O83" s="210"/>
      <c r="P83" s="116"/>
      <c r="Q83" s="3"/>
      <c r="R83" s="116"/>
      <c r="S83" s="116"/>
      <c r="T83" s="61"/>
      <c r="U83" s="61"/>
    </row>
    <row r="84" spans="1:21" x14ac:dyDescent="0.2">
      <c r="A84" s="997" t="s">
        <v>206</v>
      </c>
      <c r="B84" s="997"/>
      <c r="C84" s="997"/>
      <c r="D84" s="997"/>
      <c r="E84" s="997"/>
      <c r="F84" s="997"/>
      <c r="G84" s="107"/>
      <c r="H84" s="107"/>
      <c r="I84" s="211"/>
      <c r="J84" s="211"/>
      <c r="K84" s="211"/>
      <c r="L84" s="211"/>
      <c r="M84" s="211"/>
      <c r="N84" s="211"/>
      <c r="O84" s="211"/>
      <c r="P84" s="107"/>
      <c r="Q84" s="107"/>
      <c r="R84" s="107"/>
      <c r="S84" s="107"/>
      <c r="T84" s="61"/>
      <c r="U84" s="61"/>
    </row>
    <row r="85" spans="1:21" ht="15.75" customHeight="1" x14ac:dyDescent="0.2">
      <c r="A85" s="1006" t="s">
        <v>171</v>
      </c>
      <c r="B85" s="1006"/>
      <c r="C85" s="1006"/>
      <c r="D85" s="1006"/>
      <c r="E85" s="1006"/>
      <c r="F85" s="1006"/>
      <c r="G85" s="443"/>
      <c r="H85" s="443"/>
      <c r="I85" s="212"/>
      <c r="J85" s="212"/>
      <c r="K85" s="212"/>
      <c r="L85" s="212"/>
      <c r="M85" s="212"/>
      <c r="N85" s="212"/>
      <c r="O85" s="212"/>
      <c r="P85" s="107"/>
      <c r="Q85" s="107"/>
      <c r="R85" s="107"/>
      <c r="S85" s="107"/>
      <c r="T85" s="61"/>
      <c r="U85" s="61"/>
    </row>
    <row r="86" spans="1:21" ht="16.5" customHeight="1" x14ac:dyDescent="0.2">
      <c r="A86" s="1006" t="s">
        <v>540</v>
      </c>
      <c r="B86" s="1006"/>
      <c r="C86" s="1006"/>
      <c r="D86" s="1006"/>
      <c r="E86" s="1006"/>
      <c r="F86" s="1006"/>
      <c r="G86" s="107"/>
      <c r="H86" s="107"/>
      <c r="I86" s="211"/>
      <c r="J86" s="211"/>
      <c r="K86" s="211"/>
      <c r="L86" s="211"/>
      <c r="M86" s="211"/>
      <c r="N86" s="211"/>
      <c r="O86" s="211"/>
      <c r="P86" s="107"/>
      <c r="Q86" s="107"/>
      <c r="R86" s="107"/>
      <c r="S86" s="107"/>
      <c r="T86" s="61"/>
      <c r="U86" s="61"/>
    </row>
    <row r="87" spans="1:21" ht="16.5" customHeight="1" x14ac:dyDescent="0.2">
      <c r="A87" s="212"/>
      <c r="B87" s="107"/>
      <c r="C87" s="107"/>
      <c r="D87" s="220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61"/>
      <c r="U87" s="61"/>
    </row>
    <row r="88" spans="1:21" ht="19.5" customHeight="1" x14ac:dyDescent="0.2">
      <c r="A88" s="1005" t="s">
        <v>431</v>
      </c>
      <c r="B88" s="1005"/>
      <c r="C88" s="1005"/>
      <c r="D88" s="1005"/>
      <c r="E88" s="1005"/>
      <c r="F88" s="1005"/>
      <c r="G88" s="120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61"/>
      <c r="U88" s="61"/>
    </row>
    <row r="89" spans="1:21" ht="9.75" customHeight="1" thickBot="1" x14ac:dyDescent="0.25">
      <c r="D89" s="64"/>
      <c r="E89" s="59"/>
      <c r="F89" s="5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61"/>
      <c r="U89" s="61"/>
    </row>
    <row r="90" spans="1:21" ht="17.25" customHeight="1" thickBot="1" x14ac:dyDescent="0.25">
      <c r="A90" s="991" t="s">
        <v>61</v>
      </c>
      <c r="B90" s="992"/>
      <c r="C90" s="750" t="s">
        <v>599</v>
      </c>
      <c r="D90" s="395" t="s">
        <v>600</v>
      </c>
      <c r="E90" s="395" t="s">
        <v>578</v>
      </c>
      <c r="F90" s="398" t="s">
        <v>579</v>
      </c>
      <c r="G90" s="117"/>
      <c r="H90" s="3"/>
      <c r="I90" s="117"/>
      <c r="J90" s="117"/>
      <c r="K90" s="117"/>
      <c r="L90" s="3"/>
      <c r="M90" s="117"/>
      <c r="N90" s="117"/>
      <c r="O90" s="117"/>
      <c r="P90" s="3"/>
      <c r="Q90" s="117"/>
      <c r="R90" s="117"/>
      <c r="S90" s="117"/>
      <c r="T90" s="61"/>
      <c r="U90" s="61"/>
    </row>
    <row r="91" spans="1:21" ht="16.5" x14ac:dyDescent="0.25">
      <c r="A91" s="993" t="s">
        <v>22</v>
      </c>
      <c r="B91" s="994"/>
      <c r="C91" s="752" t="s">
        <v>535</v>
      </c>
      <c r="D91" s="755" t="s">
        <v>561</v>
      </c>
      <c r="E91" s="756">
        <v>43</v>
      </c>
      <c r="F91" s="751" t="s">
        <v>358</v>
      </c>
      <c r="G91" s="118"/>
      <c r="H91" s="3"/>
      <c r="I91" s="118"/>
      <c r="J91" s="118"/>
      <c r="K91" s="118"/>
      <c r="L91" s="3"/>
      <c r="M91" s="118"/>
      <c r="N91" s="118"/>
      <c r="O91" s="118"/>
      <c r="P91" s="3"/>
      <c r="Q91" s="118"/>
      <c r="R91" s="118"/>
      <c r="S91" s="118"/>
      <c r="T91" s="61"/>
      <c r="U91" s="61"/>
    </row>
    <row r="92" spans="1:21" ht="16.5" x14ac:dyDescent="0.25">
      <c r="A92" s="995" t="s">
        <v>79</v>
      </c>
      <c r="B92" s="996"/>
      <c r="C92" s="753" t="s">
        <v>536</v>
      </c>
      <c r="D92" s="248" t="s">
        <v>562</v>
      </c>
      <c r="E92" s="757" t="s">
        <v>565</v>
      </c>
      <c r="F92" s="247" t="s">
        <v>387</v>
      </c>
      <c r="G92" s="118"/>
      <c r="H92" s="3"/>
      <c r="I92" s="118"/>
      <c r="J92" s="118"/>
      <c r="K92" s="118"/>
      <c r="L92" s="3"/>
      <c r="M92" s="118"/>
      <c r="N92" s="118"/>
      <c r="O92" s="118"/>
      <c r="P92" s="3"/>
      <c r="Q92" s="118"/>
      <c r="R92" s="118"/>
      <c r="S92" s="118"/>
      <c r="T92" s="61"/>
      <c r="U92" s="61"/>
    </row>
    <row r="93" spans="1:21" ht="16.5" x14ac:dyDescent="0.25">
      <c r="A93" s="995" t="s">
        <v>80</v>
      </c>
      <c r="B93" s="996"/>
      <c r="C93" s="753" t="s">
        <v>537</v>
      </c>
      <c r="D93" s="248" t="s">
        <v>563</v>
      </c>
      <c r="E93" s="757" t="s">
        <v>566</v>
      </c>
      <c r="F93" s="247" t="s">
        <v>601</v>
      </c>
      <c r="G93" s="118"/>
      <c r="H93" s="3"/>
      <c r="I93" s="118"/>
      <c r="J93" s="118"/>
      <c r="K93" s="118"/>
      <c r="L93" s="3"/>
      <c r="M93" s="118"/>
      <c r="N93" s="118"/>
      <c r="O93" s="118"/>
      <c r="P93" s="3"/>
      <c r="Q93" s="118"/>
      <c r="R93" s="118"/>
      <c r="S93" s="118"/>
      <c r="T93" s="61"/>
      <c r="U93" s="61"/>
    </row>
    <row r="94" spans="1:21" ht="17.25" thickBot="1" x14ac:dyDescent="0.3">
      <c r="A94" s="1003" t="s">
        <v>23</v>
      </c>
      <c r="B94" s="1004"/>
      <c r="C94" s="754" t="s">
        <v>603</v>
      </c>
      <c r="D94" s="249" t="s">
        <v>564</v>
      </c>
      <c r="E94" s="758" t="s">
        <v>604</v>
      </c>
      <c r="F94" s="164" t="s">
        <v>602</v>
      </c>
      <c r="G94" s="118"/>
      <c r="H94" s="3"/>
      <c r="I94" s="118"/>
      <c r="J94" s="118"/>
      <c r="K94" s="118"/>
      <c r="L94" s="3"/>
      <c r="M94" s="118"/>
      <c r="N94" s="118"/>
      <c r="O94" s="118"/>
      <c r="P94" s="3"/>
      <c r="Q94" s="118"/>
      <c r="R94" s="118"/>
      <c r="S94" s="118"/>
      <c r="T94" s="61"/>
      <c r="U94" s="61"/>
    </row>
    <row r="95" spans="1:21" x14ac:dyDescent="0.25">
      <c r="A95" s="35"/>
      <c r="B95" s="35"/>
      <c r="C95" s="35"/>
      <c r="D95" s="219"/>
      <c r="E95" s="119"/>
      <c r="F95" s="119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</sheetData>
  <mergeCells count="17">
    <mergeCell ref="A93:B93"/>
    <mergeCell ref="A94:B94"/>
    <mergeCell ref="A88:F88"/>
    <mergeCell ref="A85:F85"/>
    <mergeCell ref="A86:F86"/>
    <mergeCell ref="A1:F1"/>
    <mergeCell ref="C3:E3"/>
    <mergeCell ref="A90:B90"/>
    <mergeCell ref="A91:B91"/>
    <mergeCell ref="A92:B92"/>
    <mergeCell ref="A84:F84"/>
    <mergeCell ref="B3:B4"/>
    <mergeCell ref="A3:A4"/>
    <mergeCell ref="A76:F76"/>
    <mergeCell ref="A71:F71"/>
    <mergeCell ref="A72:F72"/>
    <mergeCell ref="A73:F73"/>
  </mergeCells>
  <printOptions horizontalCentered="1"/>
  <pageMargins left="0.86614173228346458" right="0.47244094488188981" top="0.15748031496062992" bottom="0.6692913385826772" header="0.15748031496062992" footer="0.15748031496062992"/>
  <pageSetup paperSize="9" scale="60" fitToHeight="2" orientation="portrait" r:id="rId1"/>
  <headerFooter alignWithMargins="0">
    <oddFooter xml:space="preserve">&amp;C&amp;P+5
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rgb="FF00B050"/>
  </sheetPr>
  <dimension ref="A1:O97"/>
  <sheetViews>
    <sheetView view="pageBreakPreview" zoomScale="50" zoomScaleNormal="60" zoomScaleSheetLayoutView="50" workbookViewId="0">
      <selection activeCell="AL17" sqref="AL17"/>
    </sheetView>
  </sheetViews>
  <sheetFormatPr defaultColWidth="9.140625" defaultRowHeight="15.75" x14ac:dyDescent="0.25"/>
  <cols>
    <col min="1" max="1" width="6" style="3" customWidth="1"/>
    <col min="2" max="2" width="22.7109375" style="3" customWidth="1"/>
    <col min="3" max="3" width="15.28515625" style="3" customWidth="1"/>
    <col min="4" max="4" width="14.7109375" style="3" customWidth="1"/>
    <col min="5" max="6" width="16" style="11" bestFit="1" customWidth="1"/>
    <col min="7" max="7" width="14.7109375" style="11" customWidth="1"/>
    <col min="8" max="8" width="16.85546875" style="3" customWidth="1"/>
    <col min="9" max="9" width="14.7109375" style="3" customWidth="1"/>
    <col min="10" max="10" width="18.7109375" style="3" customWidth="1"/>
    <col min="11" max="13" width="14.7109375" style="3" customWidth="1"/>
    <col min="14" max="14" width="16.140625" style="3" customWidth="1"/>
    <col min="15" max="16384" width="9.140625" style="3"/>
  </cols>
  <sheetData>
    <row r="1" spans="1:15" ht="38.25" customHeight="1" x14ac:dyDescent="0.2">
      <c r="A1" s="1009" t="s">
        <v>432</v>
      </c>
      <c r="B1" s="1009"/>
      <c r="C1" s="1009"/>
      <c r="D1" s="1009"/>
      <c r="E1" s="1009"/>
      <c r="F1" s="1009"/>
      <c r="G1" s="1009"/>
      <c r="H1" s="1009"/>
      <c r="I1" s="1009"/>
      <c r="J1" s="1009"/>
      <c r="K1" s="1009"/>
      <c r="L1" s="1009"/>
      <c r="M1" s="1009"/>
      <c r="N1" s="1009"/>
      <c r="O1" s="1009"/>
    </row>
    <row r="2" spans="1:15" ht="6" customHeight="1" thickBot="1" x14ac:dyDescent="0.3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7"/>
    </row>
    <row r="3" spans="1:15" ht="45.75" customHeight="1" thickBot="1" x14ac:dyDescent="0.25">
      <c r="A3" s="47"/>
      <c r="B3" s="1010" t="s">
        <v>433</v>
      </c>
      <c r="C3" s="1007" t="s">
        <v>434</v>
      </c>
      <c r="D3" s="1008"/>
      <c r="E3" s="1007" t="s">
        <v>452</v>
      </c>
      <c r="F3" s="1008"/>
      <c r="G3" s="1007" t="s">
        <v>435</v>
      </c>
      <c r="H3" s="1008"/>
      <c r="I3" s="1007" t="s">
        <v>436</v>
      </c>
      <c r="J3" s="1008"/>
      <c r="K3" s="1007" t="s">
        <v>437</v>
      </c>
      <c r="L3" s="1008"/>
      <c r="M3" s="1007" t="s">
        <v>438</v>
      </c>
      <c r="N3" s="1008"/>
    </row>
    <row r="4" spans="1:15" ht="24.75" customHeight="1" thickBot="1" x14ac:dyDescent="0.25">
      <c r="A4" s="47"/>
      <c r="B4" s="1011"/>
      <c r="C4" s="147">
        <v>2017</v>
      </c>
      <c r="D4" s="147">
        <v>2018</v>
      </c>
      <c r="E4" s="147">
        <v>2017</v>
      </c>
      <c r="F4" s="147">
        <v>2018</v>
      </c>
      <c r="G4" s="147">
        <v>2017</v>
      </c>
      <c r="H4" s="147">
        <v>2018</v>
      </c>
      <c r="I4" s="147">
        <v>2017</v>
      </c>
      <c r="J4" s="147">
        <v>2018</v>
      </c>
      <c r="K4" s="147">
        <v>2017</v>
      </c>
      <c r="L4" s="147">
        <v>2018</v>
      </c>
      <c r="M4" s="147">
        <v>2017</v>
      </c>
      <c r="N4" s="147">
        <v>2018</v>
      </c>
    </row>
    <row r="5" spans="1:15" s="25" customFormat="1" ht="45" customHeight="1" x14ac:dyDescent="0.2">
      <c r="A5" s="49"/>
      <c r="B5" s="202" t="s">
        <v>439</v>
      </c>
      <c r="C5" s="148">
        <v>5736.99</v>
      </c>
      <c r="D5" s="148">
        <v>7079.88</v>
      </c>
      <c r="E5" s="148">
        <v>9980.7199999999993</v>
      </c>
      <c r="F5" s="149">
        <v>12876.03</v>
      </c>
      <c r="G5" s="148">
        <v>971.76</v>
      </c>
      <c r="H5" s="148">
        <v>991.6</v>
      </c>
      <c r="I5" s="148">
        <v>748</v>
      </c>
      <c r="J5" s="149">
        <v>1094.45</v>
      </c>
      <c r="K5" s="148">
        <v>1192.6199999999999</v>
      </c>
      <c r="L5" s="148">
        <v>1331.67</v>
      </c>
      <c r="M5" s="150">
        <v>16.809999999999999</v>
      </c>
      <c r="N5" s="150">
        <v>17.170000000000002</v>
      </c>
    </row>
    <row r="6" spans="1:15" s="25" customFormat="1" ht="39" customHeight="1" x14ac:dyDescent="0.2">
      <c r="A6" s="49"/>
      <c r="B6" s="154" t="s">
        <v>440</v>
      </c>
      <c r="C6" s="151">
        <v>5941.1</v>
      </c>
      <c r="D6" s="151">
        <v>7001.33</v>
      </c>
      <c r="E6" s="151">
        <v>10615.53</v>
      </c>
      <c r="F6" s="152">
        <v>13572.75</v>
      </c>
      <c r="G6" s="151">
        <v>1007.35</v>
      </c>
      <c r="H6" s="151">
        <v>988.25</v>
      </c>
      <c r="I6" s="151">
        <v>774.9</v>
      </c>
      <c r="J6" s="152">
        <v>1022.45</v>
      </c>
      <c r="K6" s="151">
        <v>1234.33</v>
      </c>
      <c r="L6" s="151">
        <v>1331.53</v>
      </c>
      <c r="M6" s="153">
        <v>17.86</v>
      </c>
      <c r="N6" s="153">
        <v>16.66</v>
      </c>
    </row>
    <row r="7" spans="1:15" s="25" customFormat="1" ht="39.75" customHeight="1" x14ac:dyDescent="0.2">
      <c r="A7" s="49"/>
      <c r="B7" s="154" t="s">
        <v>441</v>
      </c>
      <c r="C7" s="151">
        <v>5821.09</v>
      </c>
      <c r="D7" s="151">
        <v>6795.25</v>
      </c>
      <c r="E7" s="151">
        <v>10225.65</v>
      </c>
      <c r="F7" s="152">
        <v>13399.76</v>
      </c>
      <c r="G7" s="151">
        <v>962.26</v>
      </c>
      <c r="H7" s="151">
        <v>954.57</v>
      </c>
      <c r="I7" s="151">
        <v>776.3</v>
      </c>
      <c r="J7" s="152">
        <v>987.33</v>
      </c>
      <c r="K7" s="151">
        <v>1231.07</v>
      </c>
      <c r="L7" s="151">
        <v>1324.66</v>
      </c>
      <c r="M7" s="153">
        <v>16.88</v>
      </c>
      <c r="N7" s="153">
        <v>16.47</v>
      </c>
    </row>
    <row r="8" spans="1:15" s="25" customFormat="1" ht="43.5" customHeight="1" x14ac:dyDescent="0.2">
      <c r="A8" s="49"/>
      <c r="B8" s="154" t="s">
        <v>442</v>
      </c>
      <c r="C8" s="151">
        <v>5697.37</v>
      </c>
      <c r="D8" s="151">
        <v>6838.07</v>
      </c>
      <c r="E8" s="151">
        <v>9664.86</v>
      </c>
      <c r="F8" s="152">
        <v>13930.75</v>
      </c>
      <c r="G8" s="151">
        <v>959.89</v>
      </c>
      <c r="H8" s="151">
        <v>924.16</v>
      </c>
      <c r="I8" s="151">
        <v>799.67</v>
      </c>
      <c r="J8" s="152">
        <v>970.55</v>
      </c>
      <c r="K8" s="151">
        <v>1265.6300000000001</v>
      </c>
      <c r="L8" s="151">
        <v>1335.34</v>
      </c>
      <c r="M8" s="153">
        <v>18</v>
      </c>
      <c r="N8" s="153">
        <v>16.600000000000001</v>
      </c>
    </row>
    <row r="9" spans="1:15" s="25" customFormat="1" ht="41.25" customHeight="1" x14ac:dyDescent="0.2">
      <c r="B9" s="154" t="s">
        <v>443</v>
      </c>
      <c r="C9" s="151">
        <v>5591.11</v>
      </c>
      <c r="D9" s="151">
        <v>6821.3</v>
      </c>
      <c r="E9" s="151">
        <v>9150.9599999999991</v>
      </c>
      <c r="F9" s="152">
        <v>14351.67</v>
      </c>
      <c r="G9" s="151">
        <v>929.71</v>
      </c>
      <c r="H9" s="151">
        <v>904.29</v>
      </c>
      <c r="I9" s="151">
        <v>792.43</v>
      </c>
      <c r="J9" s="152">
        <v>980.3</v>
      </c>
      <c r="K9" s="151">
        <v>1245</v>
      </c>
      <c r="L9" s="151">
        <v>1303.03</v>
      </c>
      <c r="M9" s="153">
        <v>16.760000000000002</v>
      </c>
      <c r="N9" s="153">
        <v>16.47</v>
      </c>
    </row>
    <row r="10" spans="1:15" s="25" customFormat="1" ht="41.25" customHeight="1" x14ac:dyDescent="0.2">
      <c r="B10" s="154" t="s">
        <v>444</v>
      </c>
      <c r="C10" s="151">
        <v>5699.08</v>
      </c>
      <c r="D10" s="151"/>
      <c r="E10" s="151">
        <v>8927.6200000000008</v>
      </c>
      <c r="F10" s="152"/>
      <c r="G10" s="151">
        <v>930.73</v>
      </c>
      <c r="H10" s="151"/>
      <c r="I10" s="151">
        <v>864.64</v>
      </c>
      <c r="J10" s="152"/>
      <c r="K10" s="151">
        <v>1260.22</v>
      </c>
      <c r="L10" s="151"/>
      <c r="M10" s="153">
        <v>16.95</v>
      </c>
      <c r="N10" s="153"/>
    </row>
    <row r="11" spans="1:15" s="25" customFormat="1" ht="47.25" customHeight="1" x14ac:dyDescent="0.2">
      <c r="B11" s="203" t="s">
        <v>445</v>
      </c>
      <c r="C11" s="155">
        <v>5978.11</v>
      </c>
      <c r="D11" s="151"/>
      <c r="E11" s="155">
        <v>9478.69</v>
      </c>
      <c r="F11" s="152"/>
      <c r="G11" s="155">
        <v>916.95</v>
      </c>
      <c r="H11" s="151"/>
      <c r="I11" s="155">
        <v>860.8</v>
      </c>
      <c r="J11" s="152"/>
      <c r="K11" s="155">
        <v>1236.22</v>
      </c>
      <c r="L11" s="151"/>
      <c r="M11" s="156">
        <v>16.14</v>
      </c>
      <c r="N11" s="153"/>
    </row>
    <row r="12" spans="1:15" s="25" customFormat="1" ht="43.5" customHeight="1" x14ac:dyDescent="0.2">
      <c r="B12" s="203" t="s">
        <v>446</v>
      </c>
      <c r="C12" s="155">
        <v>6477.68</v>
      </c>
      <c r="D12" s="151"/>
      <c r="E12" s="155">
        <v>10848.52</v>
      </c>
      <c r="F12" s="152"/>
      <c r="G12" s="155">
        <v>972.67</v>
      </c>
      <c r="H12" s="151"/>
      <c r="I12" s="155">
        <v>913.1</v>
      </c>
      <c r="J12" s="152"/>
      <c r="K12" s="155">
        <v>1282.3</v>
      </c>
      <c r="L12" s="151"/>
      <c r="M12" s="156">
        <v>16.91</v>
      </c>
      <c r="N12" s="153"/>
    </row>
    <row r="13" spans="1:15" s="25" customFormat="1" ht="42.75" customHeight="1" x14ac:dyDescent="0.2">
      <c r="B13" s="203" t="s">
        <v>447</v>
      </c>
      <c r="C13" s="155">
        <v>6582.68</v>
      </c>
      <c r="D13" s="155"/>
      <c r="E13" s="155">
        <v>11230.36</v>
      </c>
      <c r="F13" s="157"/>
      <c r="G13" s="155">
        <v>968.1</v>
      </c>
      <c r="H13" s="155"/>
      <c r="I13" s="155">
        <v>935.85</v>
      </c>
      <c r="J13" s="157"/>
      <c r="K13" s="155">
        <v>1314.98</v>
      </c>
      <c r="L13" s="155"/>
      <c r="M13" s="156">
        <v>17.45</v>
      </c>
      <c r="N13" s="156"/>
    </row>
    <row r="14" spans="1:15" s="25" customFormat="1" ht="51.75" customHeight="1" x14ac:dyDescent="0.2">
      <c r="B14" s="154" t="s">
        <v>448</v>
      </c>
      <c r="C14" s="151">
        <v>6796.85</v>
      </c>
      <c r="D14" s="151"/>
      <c r="E14" s="151">
        <v>11319.66</v>
      </c>
      <c r="F14" s="151"/>
      <c r="G14" s="151">
        <v>921.43</v>
      </c>
      <c r="H14" s="151"/>
      <c r="I14" s="151">
        <v>960.52</v>
      </c>
      <c r="J14" s="151"/>
      <c r="K14" s="151">
        <v>1279.51</v>
      </c>
      <c r="L14" s="151"/>
      <c r="M14" s="153">
        <v>17.07</v>
      </c>
      <c r="N14" s="151"/>
    </row>
    <row r="15" spans="1:15" s="25" customFormat="1" ht="45" customHeight="1" x14ac:dyDescent="0.2">
      <c r="B15" s="154" t="s">
        <v>449</v>
      </c>
      <c r="C15" s="151">
        <v>6825.09</v>
      </c>
      <c r="D15" s="158"/>
      <c r="E15" s="151">
        <v>11989.89</v>
      </c>
      <c r="F15" s="159"/>
      <c r="G15" s="151">
        <v>934</v>
      </c>
      <c r="H15" s="158"/>
      <c r="I15" s="151">
        <v>999.8</v>
      </c>
      <c r="J15" s="159"/>
      <c r="K15" s="151">
        <v>1282.28</v>
      </c>
      <c r="L15" s="158"/>
      <c r="M15" s="153">
        <v>17.010000000000002</v>
      </c>
      <c r="N15" s="160"/>
    </row>
    <row r="16" spans="1:15" s="25" customFormat="1" ht="51.75" customHeight="1" thickBot="1" x14ac:dyDescent="0.25">
      <c r="B16" s="154" t="s">
        <v>450</v>
      </c>
      <c r="C16" s="151">
        <v>6800.64</v>
      </c>
      <c r="D16" s="151"/>
      <c r="E16" s="161">
        <v>11405.66</v>
      </c>
      <c r="F16" s="152"/>
      <c r="G16" s="151">
        <v>906.32</v>
      </c>
      <c r="H16" s="151"/>
      <c r="I16" s="161">
        <v>1021.16</v>
      </c>
      <c r="J16" s="152"/>
      <c r="K16" s="151">
        <v>1263.54</v>
      </c>
      <c r="L16" s="151"/>
      <c r="M16" s="153">
        <v>16.16</v>
      </c>
      <c r="N16" s="153"/>
    </row>
    <row r="17" spans="2:14" s="25" customFormat="1" ht="49.5" customHeight="1" thickBot="1" x14ac:dyDescent="0.25">
      <c r="B17" s="204" t="s">
        <v>451</v>
      </c>
      <c r="C17" s="162">
        <f t="shared" ref="C17:N17" si="0">AVERAGE(C5:C16)</f>
        <v>6162.3158333333331</v>
      </c>
      <c r="D17" s="162">
        <f>AVERAGE(D5:D16)</f>
        <v>6907.1660000000002</v>
      </c>
      <c r="E17" s="162">
        <f t="shared" si="0"/>
        <v>10403.176666666668</v>
      </c>
      <c r="F17" s="162">
        <f t="shared" si="0"/>
        <v>13626.192000000001</v>
      </c>
      <c r="G17" s="162">
        <f t="shared" si="0"/>
        <v>948.43083333333323</v>
      </c>
      <c r="H17" s="162">
        <f t="shared" si="0"/>
        <v>952.57399999999996</v>
      </c>
      <c r="I17" s="162">
        <f t="shared" si="0"/>
        <v>870.59749999999997</v>
      </c>
      <c r="J17" s="162">
        <f t="shared" si="0"/>
        <v>1011.016</v>
      </c>
      <c r="K17" s="162">
        <f t="shared" si="0"/>
        <v>1257.3083333333334</v>
      </c>
      <c r="L17" s="162">
        <f t="shared" si="0"/>
        <v>1325.2459999999999</v>
      </c>
      <c r="M17" s="163">
        <f t="shared" si="0"/>
        <v>16.999999999999996</v>
      </c>
      <c r="N17" s="163">
        <f t="shared" si="0"/>
        <v>16.673999999999999</v>
      </c>
    </row>
    <row r="18" spans="2:14" ht="30" customHeight="1" x14ac:dyDescent="0.25"/>
    <row r="21" spans="2:14" x14ac:dyDescent="0.25">
      <c r="F21" s="29"/>
    </row>
    <row r="57" ht="42.75" customHeight="1" x14ac:dyDescent="0.25"/>
    <row r="96" spans="8:8" ht="26.25" x14ac:dyDescent="0.4">
      <c r="H96" s="40"/>
    </row>
    <row r="97" spans="8:8" ht="26.25" x14ac:dyDescent="0.4">
      <c r="H97" s="40"/>
    </row>
  </sheetData>
  <mergeCells count="8">
    <mergeCell ref="K3:L3"/>
    <mergeCell ref="M3:N3"/>
    <mergeCell ref="A1:O1"/>
    <mergeCell ref="B3:B4"/>
    <mergeCell ref="C3:D3"/>
    <mergeCell ref="E3:F3"/>
    <mergeCell ref="G3:H3"/>
    <mergeCell ref="I3:J3"/>
  </mergeCells>
  <phoneticPr fontId="0" type="noConversion"/>
  <printOptions horizontalCentered="1"/>
  <pageMargins left="0.31496062992125984" right="0.35433070866141736" top="0.47244094488188981" bottom="0.35433070866141736" header="0.15748031496062992" footer="0.15748031496062992"/>
  <pageSetup paperSize="9" scale="40" fitToHeight="2" orientation="portrait" r:id="rId1"/>
  <headerFooter scaleWithDoc="0" alignWithMargins="0">
    <oddFooter>&amp;C&amp;8 9</oddFooter>
  </headerFooter>
  <colBreaks count="1" manualBreakCount="1">
    <brk id="15" max="60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rgb="FF00B050"/>
  </sheetPr>
  <dimension ref="B2:J19"/>
  <sheetViews>
    <sheetView view="pageBreakPreview" zoomScale="89" zoomScaleNormal="85" zoomScaleSheetLayoutView="89" workbookViewId="0">
      <selection activeCell="S32" sqref="S32"/>
    </sheetView>
  </sheetViews>
  <sheetFormatPr defaultColWidth="9.140625" defaultRowHeight="15.75" x14ac:dyDescent="0.25"/>
  <cols>
    <col min="1" max="4" width="9.140625" style="3"/>
    <col min="5" max="7" width="9.140625" style="11"/>
    <col min="8" max="13" width="9.140625" style="3"/>
    <col min="14" max="14" width="7.28515625" style="3" customWidth="1"/>
    <col min="15" max="15" width="9.140625" style="3"/>
    <col min="16" max="16" width="9.140625" style="3" customWidth="1"/>
    <col min="17" max="16384" width="9.140625" style="3"/>
  </cols>
  <sheetData>
    <row r="2" spans="2:10" ht="15" x14ac:dyDescent="0.25">
      <c r="B2" s="26"/>
      <c r="C2" s="10"/>
      <c r="D2" s="10"/>
      <c r="E2" s="10"/>
      <c r="F2" s="10"/>
      <c r="G2" s="10"/>
      <c r="H2" s="10"/>
      <c r="I2" s="10"/>
      <c r="J2" s="10"/>
    </row>
    <row r="3" spans="2:10" ht="15" x14ac:dyDescent="0.25">
      <c r="B3" s="30"/>
      <c r="C3" s="30"/>
      <c r="D3" s="30"/>
      <c r="E3" s="30"/>
      <c r="F3" s="30"/>
      <c r="G3" s="30"/>
      <c r="H3" s="30"/>
      <c r="I3" s="17"/>
      <c r="J3" s="17"/>
    </row>
    <row r="4" spans="2:10" ht="14.25" customHeight="1" x14ac:dyDescent="0.25">
      <c r="B4" s="31"/>
      <c r="C4" s="15" t="s">
        <v>297</v>
      </c>
      <c r="D4" s="15" t="s">
        <v>324</v>
      </c>
      <c r="E4" s="15"/>
      <c r="F4" s="15"/>
      <c r="G4" s="15"/>
      <c r="H4" s="15"/>
      <c r="I4" s="17"/>
      <c r="J4" s="17"/>
    </row>
    <row r="5" spans="2:10" ht="14.25" x14ac:dyDescent="0.2">
      <c r="B5" s="31"/>
      <c r="C5" s="16"/>
      <c r="D5" s="16"/>
      <c r="E5" s="16"/>
      <c r="F5" s="16"/>
      <c r="G5" s="16"/>
      <c r="H5" s="16"/>
      <c r="I5" s="16"/>
      <c r="J5" s="16"/>
    </row>
    <row r="6" spans="2:10" ht="14.25" x14ac:dyDescent="0.2">
      <c r="B6" s="31"/>
      <c r="C6" s="16"/>
      <c r="D6" s="16"/>
      <c r="E6" s="16"/>
      <c r="F6" s="16"/>
      <c r="G6" s="16"/>
      <c r="H6" s="16"/>
      <c r="I6" s="16"/>
      <c r="J6" s="16"/>
    </row>
    <row r="7" spans="2:10" ht="14.25" x14ac:dyDescent="0.2">
      <c r="B7" s="31"/>
      <c r="C7" s="16"/>
      <c r="D7" s="16"/>
      <c r="E7" s="16"/>
      <c r="F7" s="16"/>
      <c r="G7" s="16"/>
      <c r="H7" s="16"/>
      <c r="I7" s="16"/>
      <c r="J7" s="16"/>
    </row>
    <row r="8" spans="2:10" ht="14.25" x14ac:dyDescent="0.2">
      <c r="B8" s="31"/>
      <c r="C8" s="16"/>
      <c r="D8" s="16"/>
      <c r="E8" s="16"/>
      <c r="F8" s="16"/>
      <c r="G8" s="16"/>
      <c r="H8" s="16"/>
      <c r="I8" s="16"/>
      <c r="J8" s="16"/>
    </row>
    <row r="9" spans="2:10" ht="14.25" x14ac:dyDescent="0.2">
      <c r="B9" s="31"/>
      <c r="C9" s="16"/>
      <c r="D9" s="16"/>
      <c r="E9" s="16"/>
      <c r="F9" s="16"/>
      <c r="G9" s="16"/>
      <c r="H9" s="16"/>
      <c r="I9" s="16"/>
      <c r="J9" s="16"/>
    </row>
    <row r="10" spans="2:10" ht="14.25" x14ac:dyDescent="0.2">
      <c r="B10" s="31"/>
      <c r="C10" s="15"/>
      <c r="D10" s="15"/>
      <c r="E10" s="15"/>
      <c r="F10" s="15"/>
      <c r="G10" s="15"/>
      <c r="H10" s="16"/>
      <c r="I10" s="15"/>
      <c r="J10" s="15"/>
    </row>
    <row r="11" spans="2:10" ht="12.75" x14ac:dyDescent="0.2">
      <c r="B11" s="32"/>
      <c r="C11" s="10"/>
      <c r="D11" s="10"/>
      <c r="E11" s="10"/>
      <c r="F11" s="10"/>
      <c r="G11" s="10"/>
      <c r="H11" s="10"/>
      <c r="I11" s="10"/>
      <c r="J11" s="10"/>
    </row>
    <row r="12" spans="2:10" ht="12.75" x14ac:dyDescent="0.2">
      <c r="B12" s="33"/>
      <c r="C12" s="10"/>
      <c r="D12" s="10"/>
      <c r="E12" s="10"/>
      <c r="F12" s="10"/>
      <c r="G12" s="10"/>
      <c r="H12" s="10"/>
      <c r="I12" s="10"/>
      <c r="J12" s="10"/>
    </row>
    <row r="13" spans="2:10" ht="12.75" x14ac:dyDescent="0.2">
      <c r="B13" s="34"/>
      <c r="C13" s="10"/>
      <c r="D13" s="10"/>
      <c r="E13" s="10"/>
      <c r="F13" s="10"/>
      <c r="G13" s="10"/>
      <c r="H13" s="10"/>
      <c r="I13" s="10"/>
      <c r="J13" s="10"/>
    </row>
    <row r="14" spans="2:10" ht="12.75" x14ac:dyDescent="0.2">
      <c r="B14" s="10"/>
      <c r="C14" s="10"/>
      <c r="D14" s="10"/>
      <c r="E14" s="10"/>
      <c r="F14" s="10"/>
      <c r="G14" s="10"/>
      <c r="H14" s="10"/>
      <c r="I14" s="10"/>
      <c r="J14" s="10"/>
    </row>
    <row r="15" spans="2:10" ht="12.75" x14ac:dyDescent="0.2">
      <c r="B15" s="34"/>
      <c r="C15" s="10"/>
      <c r="D15" s="10"/>
      <c r="E15" s="10"/>
      <c r="F15" s="10"/>
      <c r="G15" s="10"/>
      <c r="H15" s="10"/>
      <c r="I15" s="10"/>
      <c r="J15" s="10"/>
    </row>
    <row r="16" spans="2:10" ht="12.75" x14ac:dyDescent="0.2">
      <c r="B16" s="34"/>
      <c r="C16" s="10"/>
      <c r="D16" s="10"/>
      <c r="E16" s="10"/>
      <c r="F16" s="10"/>
      <c r="G16" s="10"/>
      <c r="H16" s="10"/>
      <c r="I16" s="10"/>
      <c r="J16" s="10"/>
    </row>
    <row r="17" spans="2:10" ht="12.75" x14ac:dyDescent="0.2">
      <c r="B17" s="12"/>
      <c r="C17" s="10"/>
      <c r="D17" s="10"/>
      <c r="E17" s="10"/>
      <c r="F17" s="10"/>
      <c r="G17" s="10"/>
      <c r="H17" s="10"/>
      <c r="I17" s="10"/>
      <c r="J17" s="10"/>
    </row>
    <row r="18" spans="2:10" ht="12.75" x14ac:dyDescent="0.2">
      <c r="B18" s="12"/>
      <c r="C18" s="10"/>
      <c r="D18" s="10"/>
      <c r="E18" s="10"/>
      <c r="F18" s="10"/>
      <c r="G18" s="10"/>
      <c r="H18" s="10"/>
      <c r="I18" s="10"/>
      <c r="J18" s="10"/>
    </row>
    <row r="19" spans="2:10" ht="12.75" x14ac:dyDescent="0.2">
      <c r="B19" s="35"/>
      <c r="C19" s="9"/>
      <c r="D19" s="9"/>
      <c r="E19" s="9"/>
      <c r="F19" s="9"/>
      <c r="G19" s="9"/>
      <c r="H19" s="9"/>
      <c r="I19" s="9"/>
      <c r="J19" s="9"/>
    </row>
  </sheetData>
  <phoneticPr fontId="0" type="noConversion"/>
  <printOptions horizontalCentered="1"/>
  <pageMargins left="0.82677165354330717" right="0.23622047244094491" top="0.31496062992125984" bottom="0.59055118110236227" header="0.15748031496062992" footer="0.15748031496062992"/>
  <pageSetup paperSize="9" scale="66" fitToHeight="2" orientation="portrait" r:id="rId1"/>
  <headerFooter alignWithMargins="0">
    <oddFooter>&amp;C10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T65"/>
  <sheetViews>
    <sheetView view="pageBreakPreview" zoomScale="70" zoomScaleNormal="77" zoomScaleSheetLayoutView="70" workbookViewId="0">
      <selection activeCell="AA42" sqref="AA42"/>
    </sheetView>
  </sheetViews>
  <sheetFormatPr defaultColWidth="4.5703125" defaultRowHeight="15.75" x14ac:dyDescent="0.25"/>
  <cols>
    <col min="1" max="1" width="14.140625" style="61" customWidth="1"/>
    <col min="2" max="2" width="7" style="14" customWidth="1"/>
    <col min="3" max="3" width="7.5703125" style="14" customWidth="1"/>
    <col min="4" max="4" width="8.140625" style="14" customWidth="1"/>
    <col min="5" max="5" width="9" style="61" customWidth="1"/>
    <col min="6" max="6" width="8.7109375" style="61" customWidth="1"/>
    <col min="7" max="7" width="9" style="61" customWidth="1"/>
    <col min="8" max="8" width="8.7109375" style="61" customWidth="1"/>
    <col min="9" max="10" width="9" style="61" customWidth="1"/>
    <col min="11" max="11" width="9.85546875" style="61" customWidth="1"/>
    <col min="12" max="12" width="9.5703125" style="61" customWidth="1"/>
    <col min="13" max="13" width="9.42578125" style="61" customWidth="1"/>
    <col min="14" max="14" width="9.5703125" style="61" customWidth="1"/>
    <col min="15" max="15" width="9.140625" style="61" customWidth="1"/>
    <col min="16" max="16" width="9" style="61" customWidth="1"/>
    <col min="17" max="17" width="12" style="61" customWidth="1"/>
    <col min="18" max="18" width="4.42578125" style="61" customWidth="1"/>
    <col min="19" max="20" width="5" style="61" customWidth="1"/>
    <col min="21" max="21" width="3.5703125" style="61" customWidth="1"/>
    <col min="22" max="23" width="4.28515625" style="61" customWidth="1"/>
    <col min="24" max="24" width="12.140625" style="61" customWidth="1"/>
    <col min="25" max="25" width="10.85546875" style="61" customWidth="1"/>
    <col min="26" max="26" width="11.85546875" style="61" customWidth="1"/>
    <col min="27" max="27" width="11.42578125" style="61" customWidth="1"/>
    <col min="28" max="28" width="9.85546875" style="61" customWidth="1"/>
    <col min="29" max="29" width="9.42578125" style="61" customWidth="1"/>
    <col min="30" max="30" width="10.5703125" style="61" customWidth="1"/>
    <col min="31" max="32" width="9.42578125" style="61" customWidth="1"/>
    <col min="33" max="33" width="10.85546875" style="61" customWidth="1"/>
    <col min="34" max="34" width="10.42578125" style="61" customWidth="1"/>
    <col min="35" max="35" width="8.5703125" style="61" customWidth="1"/>
    <col min="36" max="36" width="9.42578125" style="61" customWidth="1"/>
    <col min="37" max="228" width="4.28515625" style="61" customWidth="1"/>
    <col min="229" max="16384" width="4.5703125" style="61"/>
  </cols>
  <sheetData>
    <row r="1" spans="1:22" ht="21.75" customHeight="1" x14ac:dyDescent="0.3">
      <c r="A1" s="987" t="s">
        <v>390</v>
      </c>
      <c r="B1" s="987"/>
      <c r="C1" s="987"/>
      <c r="D1" s="987"/>
      <c r="E1" s="987"/>
      <c r="F1" s="987"/>
      <c r="G1" s="987"/>
      <c r="H1" s="987"/>
      <c r="I1" s="987"/>
      <c r="J1" s="987"/>
      <c r="K1" s="987"/>
      <c r="L1" s="987"/>
      <c r="M1" s="987"/>
      <c r="N1" s="987"/>
      <c r="O1" s="987"/>
      <c r="P1" s="987"/>
      <c r="Q1" s="987"/>
      <c r="R1" s="987"/>
      <c r="S1" s="987"/>
      <c r="U1" s="100"/>
    </row>
    <row r="2" spans="1:22" ht="13.5" customHeight="1" x14ac:dyDescent="0.2">
      <c r="A2" s="1074"/>
      <c r="B2" s="1074"/>
      <c r="C2" s="1074"/>
      <c r="D2" s="1074"/>
      <c r="E2" s="1074"/>
      <c r="F2" s="1074"/>
      <c r="G2" s="1074"/>
      <c r="H2" s="1074"/>
      <c r="I2" s="1074"/>
      <c r="J2" s="1074"/>
      <c r="K2" s="1074"/>
      <c r="L2" s="1074"/>
      <c r="M2" s="1074"/>
      <c r="N2" s="1074"/>
      <c r="O2" s="1074"/>
      <c r="P2" s="1074"/>
      <c r="Q2" s="1074"/>
      <c r="R2" s="1074"/>
      <c r="S2" s="1074"/>
      <c r="U2" s="100"/>
    </row>
    <row r="3" spans="1:22" ht="20.25" customHeight="1" thickBot="1" x14ac:dyDescent="0.25">
      <c r="A3" s="1069" t="s">
        <v>196</v>
      </c>
      <c r="B3" s="1069"/>
      <c r="C3" s="1069"/>
      <c r="D3" s="1069"/>
      <c r="E3" s="1069"/>
      <c r="F3" s="1069"/>
      <c r="G3" s="1069"/>
      <c r="H3" s="1069"/>
      <c r="I3" s="1069"/>
      <c r="J3" s="1069"/>
      <c r="K3" s="1069"/>
      <c r="L3" s="1069"/>
      <c r="M3" s="1069"/>
      <c r="N3" s="1069"/>
      <c r="O3" s="1069"/>
      <c r="P3" s="1069"/>
      <c r="Q3" s="1069"/>
      <c r="R3" s="1069"/>
      <c r="S3" s="1069"/>
      <c r="U3" s="100"/>
    </row>
    <row r="4" spans="1:22" ht="20.25" customHeight="1" x14ac:dyDescent="0.2">
      <c r="A4" s="1029" t="s">
        <v>433</v>
      </c>
      <c r="B4" s="1030"/>
      <c r="C4" s="1070"/>
      <c r="D4" s="1029" t="s">
        <v>455</v>
      </c>
      <c r="E4" s="1030"/>
      <c r="F4" s="1030"/>
      <c r="G4" s="1031"/>
      <c r="H4" s="1045" t="s">
        <v>456</v>
      </c>
      <c r="I4" s="1046"/>
      <c r="J4" s="1046"/>
      <c r="K4" s="1046"/>
      <c r="L4" s="1046"/>
      <c r="M4" s="1046"/>
      <c r="N4" s="1046"/>
      <c r="O4" s="1046"/>
      <c r="P4" s="1046"/>
      <c r="Q4" s="1046"/>
      <c r="R4" s="1046"/>
      <c r="S4" s="1047"/>
      <c r="U4" s="100"/>
    </row>
    <row r="5" spans="1:22" ht="44.25" customHeight="1" thickBot="1" x14ac:dyDescent="0.25">
      <c r="A5" s="1032"/>
      <c r="B5" s="1033"/>
      <c r="C5" s="1071"/>
      <c r="D5" s="1032"/>
      <c r="E5" s="1033"/>
      <c r="F5" s="1033"/>
      <c r="G5" s="1034"/>
      <c r="H5" s="1028" t="s">
        <v>197</v>
      </c>
      <c r="I5" s="1027"/>
      <c r="J5" s="1027"/>
      <c r="K5" s="1027"/>
      <c r="L5" s="1026" t="s">
        <v>198</v>
      </c>
      <c r="M5" s="1027"/>
      <c r="N5" s="1027"/>
      <c r="O5" s="1027"/>
      <c r="P5" s="1072" t="s">
        <v>413</v>
      </c>
      <c r="Q5" s="1027"/>
      <c r="R5" s="1027"/>
      <c r="S5" s="1073"/>
      <c r="U5" s="100"/>
    </row>
    <row r="6" spans="1:22" s="100" customFormat="1" ht="18" customHeight="1" thickBot="1" x14ac:dyDescent="0.25">
      <c r="A6" s="1012" t="s">
        <v>453</v>
      </c>
      <c r="B6" s="1013"/>
      <c r="C6" s="1014"/>
      <c r="D6" s="1015">
        <v>58.33</v>
      </c>
      <c r="E6" s="1016"/>
      <c r="F6" s="1016"/>
      <c r="G6" s="1016"/>
      <c r="H6" s="1017" t="s">
        <v>394</v>
      </c>
      <c r="I6" s="1018"/>
      <c r="J6" s="1018"/>
      <c r="K6" s="1018"/>
      <c r="L6" s="1019" t="s">
        <v>403</v>
      </c>
      <c r="M6" s="1018"/>
      <c r="N6" s="1018"/>
      <c r="O6" s="1018"/>
      <c r="P6" s="1019" t="s">
        <v>396</v>
      </c>
      <c r="Q6" s="1018"/>
      <c r="R6" s="1018"/>
      <c r="S6" s="1021"/>
      <c r="T6" s="61"/>
      <c r="V6" s="61"/>
    </row>
    <row r="7" spans="1:22" s="100" customFormat="1" ht="18" customHeight="1" thickBot="1" x14ac:dyDescent="0.25">
      <c r="A7" s="1012" t="s">
        <v>393</v>
      </c>
      <c r="B7" s="1013"/>
      <c r="C7" s="1014"/>
      <c r="D7" s="1015">
        <v>58.3</v>
      </c>
      <c r="E7" s="1016"/>
      <c r="F7" s="1016"/>
      <c r="G7" s="1016"/>
      <c r="H7" s="1017"/>
      <c r="I7" s="1018"/>
      <c r="J7" s="1018"/>
      <c r="K7" s="1018"/>
      <c r="L7" s="1018"/>
      <c r="M7" s="1018"/>
      <c r="N7" s="1018"/>
      <c r="O7" s="1018"/>
      <c r="P7" s="1018"/>
      <c r="Q7" s="1018"/>
      <c r="R7" s="1018"/>
      <c r="S7" s="1021"/>
      <c r="T7" s="61"/>
      <c r="V7" s="61"/>
    </row>
    <row r="8" spans="1:22" s="100" customFormat="1" ht="18" customHeight="1" thickBot="1" x14ac:dyDescent="0.25">
      <c r="A8" s="1012" t="s">
        <v>454</v>
      </c>
      <c r="B8" s="1013"/>
      <c r="C8" s="1014"/>
      <c r="D8" s="1015">
        <v>56.79</v>
      </c>
      <c r="E8" s="1016"/>
      <c r="F8" s="1016"/>
      <c r="G8" s="1016"/>
      <c r="H8" s="1017" t="s">
        <v>411</v>
      </c>
      <c r="I8" s="1018"/>
      <c r="J8" s="1018"/>
      <c r="K8" s="1018"/>
      <c r="L8" s="1019" t="s">
        <v>407</v>
      </c>
      <c r="M8" s="1018"/>
      <c r="N8" s="1018"/>
      <c r="O8" s="1020"/>
      <c r="P8" s="1019" t="s">
        <v>409</v>
      </c>
      <c r="Q8" s="1018"/>
      <c r="R8" s="1018"/>
      <c r="S8" s="1021"/>
      <c r="T8" s="61"/>
      <c r="V8" s="61"/>
    </row>
    <row r="9" spans="1:22" s="100" customFormat="1" ht="18.600000000000001" customHeight="1" thickBot="1" x14ac:dyDescent="0.25">
      <c r="A9" s="1012" t="s">
        <v>515</v>
      </c>
      <c r="B9" s="1013"/>
      <c r="C9" s="1014"/>
      <c r="D9" s="1015">
        <v>56.81</v>
      </c>
      <c r="E9" s="1016"/>
      <c r="F9" s="1016"/>
      <c r="G9" s="1016"/>
      <c r="H9" s="1017" t="s">
        <v>516</v>
      </c>
      <c r="I9" s="1018"/>
      <c r="J9" s="1018"/>
      <c r="K9" s="1018"/>
      <c r="L9" s="1019" t="s">
        <v>520</v>
      </c>
      <c r="M9" s="1018"/>
      <c r="N9" s="1018"/>
      <c r="O9" s="1020"/>
      <c r="P9" s="1019" t="s">
        <v>518</v>
      </c>
      <c r="Q9" s="1018"/>
      <c r="R9" s="1018"/>
      <c r="S9" s="1021"/>
      <c r="T9" s="61"/>
      <c r="V9" s="61"/>
    </row>
    <row r="10" spans="1:22" s="100" customFormat="1" ht="18.600000000000001" customHeight="1" thickBot="1" x14ac:dyDescent="0.25">
      <c r="A10" s="1012" t="s">
        <v>525</v>
      </c>
      <c r="B10" s="1013"/>
      <c r="C10" s="1014"/>
      <c r="D10" s="1015">
        <v>57.03</v>
      </c>
      <c r="E10" s="1016"/>
      <c r="F10" s="1016"/>
      <c r="G10" s="1016"/>
      <c r="H10" s="1017" t="s">
        <v>526</v>
      </c>
      <c r="I10" s="1018"/>
      <c r="J10" s="1018"/>
      <c r="K10" s="1018"/>
      <c r="L10" s="1019" t="s">
        <v>528</v>
      </c>
      <c r="M10" s="1018"/>
      <c r="N10" s="1018"/>
      <c r="O10" s="1020"/>
      <c r="P10" s="1019" t="s">
        <v>530</v>
      </c>
      <c r="Q10" s="1018"/>
      <c r="R10" s="1018"/>
      <c r="S10" s="1021"/>
      <c r="T10" s="61"/>
      <c r="V10" s="61"/>
    </row>
    <row r="11" spans="1:22" s="100" customFormat="1" ht="18.600000000000001" customHeight="1" thickBot="1" x14ac:dyDescent="0.25">
      <c r="A11" s="1012" t="s">
        <v>560</v>
      </c>
      <c r="B11" s="1013"/>
      <c r="C11" s="1014"/>
      <c r="D11" s="1015">
        <v>60.69</v>
      </c>
      <c r="E11" s="1016"/>
      <c r="F11" s="1016"/>
      <c r="G11" s="1016"/>
      <c r="H11" s="1017" t="s">
        <v>567</v>
      </c>
      <c r="I11" s="1018"/>
      <c r="J11" s="1018"/>
      <c r="K11" s="1018"/>
      <c r="L11" s="1019" t="s">
        <v>569</v>
      </c>
      <c r="M11" s="1018"/>
      <c r="N11" s="1018"/>
      <c r="O11" s="1020"/>
      <c r="P11" s="1019" t="s">
        <v>571</v>
      </c>
      <c r="Q11" s="1018"/>
      <c r="R11" s="1018"/>
      <c r="S11" s="1021"/>
      <c r="T11" s="61"/>
      <c r="V11" s="61"/>
    </row>
    <row r="12" spans="1:22" s="100" customFormat="1" ht="18.600000000000001" customHeight="1" thickBot="1" x14ac:dyDescent="0.25">
      <c r="A12" s="1012" t="s">
        <v>577</v>
      </c>
      <c r="B12" s="1013"/>
      <c r="C12" s="1014"/>
      <c r="D12" s="1015">
        <v>62.21</v>
      </c>
      <c r="E12" s="1016"/>
      <c r="F12" s="1016"/>
      <c r="G12" s="1016"/>
      <c r="H12" s="1017" t="s">
        <v>596</v>
      </c>
      <c r="I12" s="1018"/>
      <c r="J12" s="1018"/>
      <c r="K12" s="1018"/>
      <c r="L12" s="1019" t="s">
        <v>606</v>
      </c>
      <c r="M12" s="1018"/>
      <c r="N12" s="1018"/>
      <c r="O12" s="1020"/>
      <c r="P12" s="1019" t="s">
        <v>580</v>
      </c>
      <c r="Q12" s="1018"/>
      <c r="R12" s="1018"/>
      <c r="S12" s="1021"/>
      <c r="T12" s="61"/>
      <c r="V12" s="61"/>
    </row>
    <row r="13" spans="1:22" s="100" customFormat="1" ht="18.600000000000001" customHeight="1" x14ac:dyDescent="0.2">
      <c r="A13" s="625"/>
      <c r="B13" s="625"/>
      <c r="C13" s="625"/>
      <c r="D13" s="626"/>
      <c r="E13" s="626"/>
      <c r="F13" s="626"/>
      <c r="G13" s="626"/>
      <c r="H13" s="627"/>
      <c r="I13" s="627"/>
      <c r="J13" s="627"/>
      <c r="K13" s="627"/>
      <c r="L13" s="627"/>
      <c r="M13" s="627"/>
      <c r="N13" s="627"/>
      <c r="O13" s="627"/>
      <c r="P13" s="627"/>
      <c r="Q13" s="627"/>
      <c r="R13" s="627"/>
      <c r="S13" s="627"/>
      <c r="T13" s="61"/>
      <c r="V13" s="61"/>
    </row>
    <row r="14" spans="1:22" s="100" customFormat="1" ht="18.600000000000001" customHeight="1" x14ac:dyDescent="0.2">
      <c r="A14" s="625"/>
      <c r="B14" s="625"/>
      <c r="C14" s="625"/>
      <c r="D14" s="626"/>
      <c r="E14" s="626"/>
      <c r="F14" s="626"/>
      <c r="G14" s="626"/>
      <c r="H14" s="627"/>
      <c r="I14" s="627"/>
      <c r="J14" s="627"/>
      <c r="K14" s="627"/>
      <c r="L14" s="627"/>
      <c r="M14" s="627"/>
      <c r="N14" s="627"/>
      <c r="O14" s="627"/>
      <c r="P14" s="627"/>
      <c r="Q14" s="627"/>
      <c r="R14" s="627"/>
      <c r="S14" s="627"/>
      <c r="T14" s="61"/>
      <c r="V14" s="61"/>
    </row>
    <row r="15" spans="1:22" ht="19.5" customHeight="1" thickBot="1" x14ac:dyDescent="0.25">
      <c r="A15" s="1069" t="s">
        <v>217</v>
      </c>
      <c r="B15" s="1069"/>
      <c r="C15" s="1069"/>
      <c r="D15" s="1069"/>
      <c r="E15" s="1069"/>
      <c r="F15" s="1069"/>
      <c r="G15" s="1069"/>
      <c r="H15" s="1069"/>
      <c r="I15" s="1069"/>
      <c r="J15" s="1069"/>
      <c r="K15" s="1069"/>
      <c r="L15" s="1069"/>
      <c r="M15" s="1069"/>
      <c r="N15" s="1069"/>
      <c r="O15" s="1069"/>
      <c r="P15" s="1069"/>
      <c r="Q15" s="1069"/>
      <c r="R15" s="1069"/>
      <c r="S15" s="1069"/>
    </row>
    <row r="16" spans="1:22" ht="21" customHeight="1" x14ac:dyDescent="0.2">
      <c r="A16" s="1029" t="s">
        <v>433</v>
      </c>
      <c r="B16" s="1030"/>
      <c r="C16" s="1031"/>
      <c r="D16" s="1029" t="s">
        <v>455</v>
      </c>
      <c r="E16" s="1030"/>
      <c r="F16" s="1030"/>
      <c r="G16" s="1031"/>
      <c r="H16" s="1045" t="s">
        <v>456</v>
      </c>
      <c r="I16" s="1046"/>
      <c r="J16" s="1046"/>
      <c r="K16" s="1046"/>
      <c r="L16" s="1046"/>
      <c r="M16" s="1046"/>
      <c r="N16" s="1046"/>
      <c r="O16" s="1046"/>
      <c r="P16" s="1046"/>
      <c r="Q16" s="1046"/>
      <c r="R16" s="1046"/>
      <c r="S16" s="1047"/>
    </row>
    <row r="17" spans="1:36" ht="36.75" customHeight="1" thickBot="1" x14ac:dyDescent="0.25">
      <c r="A17" s="1032"/>
      <c r="B17" s="1033"/>
      <c r="C17" s="1034"/>
      <c r="D17" s="1032"/>
      <c r="E17" s="1033"/>
      <c r="F17" s="1033"/>
      <c r="G17" s="1034"/>
      <c r="H17" s="1028" t="s">
        <v>197</v>
      </c>
      <c r="I17" s="1027"/>
      <c r="J17" s="1027"/>
      <c r="K17" s="1027"/>
      <c r="L17" s="1026" t="s">
        <v>198</v>
      </c>
      <c r="M17" s="1027"/>
      <c r="N17" s="1027"/>
      <c r="O17" s="1027"/>
      <c r="P17" s="1072" t="s">
        <v>413</v>
      </c>
      <c r="Q17" s="1027"/>
      <c r="R17" s="1027"/>
      <c r="S17" s="1073"/>
    </row>
    <row r="18" spans="1:36" s="100" customFormat="1" ht="18" customHeight="1" thickBot="1" x14ac:dyDescent="0.25">
      <c r="A18" s="1012" t="s">
        <v>453</v>
      </c>
      <c r="B18" s="1013"/>
      <c r="C18" s="1014"/>
      <c r="D18" s="1015">
        <v>69.52</v>
      </c>
      <c r="E18" s="1016"/>
      <c r="F18" s="1016"/>
      <c r="G18" s="1016"/>
      <c r="H18" s="1017" t="s">
        <v>395</v>
      </c>
      <c r="I18" s="1018"/>
      <c r="J18" s="1018"/>
      <c r="K18" s="1018"/>
      <c r="L18" s="1019" t="s">
        <v>391</v>
      </c>
      <c r="M18" s="1018"/>
      <c r="N18" s="1018"/>
      <c r="O18" s="1018"/>
      <c r="P18" s="1019" t="s">
        <v>397</v>
      </c>
      <c r="Q18" s="1018"/>
      <c r="R18" s="1018"/>
      <c r="S18" s="1021"/>
      <c r="T18" s="61"/>
      <c r="V18" s="61"/>
      <c r="X18" s="1097"/>
      <c r="Y18" s="1097"/>
      <c r="Z18" s="1097"/>
      <c r="AA18" s="1097"/>
      <c r="AB18" s="1097"/>
      <c r="AC18" s="1097"/>
      <c r="AD18" s="1097"/>
      <c r="AE18" s="1097"/>
      <c r="AF18" s="1097"/>
      <c r="AG18" s="1097"/>
      <c r="AH18" s="1097"/>
      <c r="AI18" s="1097"/>
      <c r="AJ18" s="1097"/>
    </row>
    <row r="19" spans="1:36" s="100" customFormat="1" ht="18" customHeight="1" thickBot="1" x14ac:dyDescent="0.25">
      <c r="A19" s="1012" t="s">
        <v>393</v>
      </c>
      <c r="B19" s="1013"/>
      <c r="C19" s="1014"/>
      <c r="D19" s="1015">
        <v>71.599999999999994</v>
      </c>
      <c r="E19" s="1016"/>
      <c r="F19" s="1016"/>
      <c r="G19" s="1016"/>
      <c r="H19" s="1017" t="s">
        <v>398</v>
      </c>
      <c r="I19" s="1018"/>
      <c r="J19" s="1018"/>
      <c r="K19" s="1018"/>
      <c r="L19" s="1018"/>
      <c r="M19" s="1018"/>
      <c r="N19" s="1018"/>
      <c r="O19" s="1018"/>
      <c r="P19" s="1018"/>
      <c r="Q19" s="1018"/>
      <c r="R19" s="1018"/>
      <c r="S19" s="1021"/>
      <c r="T19" s="61"/>
      <c r="V19" s="61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</row>
    <row r="20" spans="1:36" s="100" customFormat="1" ht="18" customHeight="1" thickBot="1" x14ac:dyDescent="0.25">
      <c r="A20" s="1012" t="s">
        <v>454</v>
      </c>
      <c r="B20" s="1013"/>
      <c r="C20" s="1014"/>
      <c r="D20" s="1015">
        <v>68.989999999999995</v>
      </c>
      <c r="E20" s="1016"/>
      <c r="F20" s="1016"/>
      <c r="G20" s="1016"/>
      <c r="H20" s="1017" t="s">
        <v>412</v>
      </c>
      <c r="I20" s="1018"/>
      <c r="J20" s="1018"/>
      <c r="K20" s="1018"/>
      <c r="L20" s="1019" t="s">
        <v>408</v>
      </c>
      <c r="M20" s="1018"/>
      <c r="N20" s="1018"/>
      <c r="O20" s="1020"/>
      <c r="P20" s="1019" t="s">
        <v>410</v>
      </c>
      <c r="Q20" s="1018"/>
      <c r="R20" s="1018"/>
      <c r="S20" s="1021"/>
      <c r="T20" s="61"/>
      <c r="V20" s="61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</row>
    <row r="21" spans="1:36" s="100" customFormat="1" ht="18" customHeight="1" thickBot="1" x14ac:dyDescent="0.25">
      <c r="A21" s="1012" t="s">
        <v>515</v>
      </c>
      <c r="B21" s="1013"/>
      <c r="C21" s="1014"/>
      <c r="D21" s="1015">
        <v>70.319999999999993</v>
      </c>
      <c r="E21" s="1016"/>
      <c r="F21" s="1016"/>
      <c r="G21" s="1016"/>
      <c r="H21" s="1017" t="s">
        <v>517</v>
      </c>
      <c r="I21" s="1018"/>
      <c r="J21" s="1018"/>
      <c r="K21" s="1018"/>
      <c r="L21" s="1019" t="s">
        <v>521</v>
      </c>
      <c r="M21" s="1018"/>
      <c r="N21" s="1018"/>
      <c r="O21" s="1020"/>
      <c r="P21" s="1019" t="s">
        <v>519</v>
      </c>
      <c r="Q21" s="1018"/>
      <c r="R21" s="1018"/>
      <c r="S21" s="1021"/>
      <c r="T21" s="61"/>
      <c r="V21" s="61"/>
      <c r="X21" s="216"/>
      <c r="Y21" s="216"/>
      <c r="Z21" s="216"/>
      <c r="AA21" s="216"/>
      <c r="AB21" s="216"/>
      <c r="AC21" s="216"/>
      <c r="AD21" s="216"/>
      <c r="AE21" s="216"/>
      <c r="AF21" s="216"/>
      <c r="AG21" s="216"/>
      <c r="AH21" s="216"/>
      <c r="AI21" s="216"/>
      <c r="AJ21" s="216"/>
    </row>
    <row r="22" spans="1:36" s="100" customFormat="1" ht="18" customHeight="1" thickBot="1" x14ac:dyDescent="0.25">
      <c r="A22" s="1012" t="s">
        <v>525</v>
      </c>
      <c r="B22" s="1013"/>
      <c r="C22" s="1014"/>
      <c r="D22" s="1015">
        <v>70.36</v>
      </c>
      <c r="E22" s="1016"/>
      <c r="F22" s="1016"/>
      <c r="G22" s="1016"/>
      <c r="H22" s="1017" t="s">
        <v>527</v>
      </c>
      <c r="I22" s="1018"/>
      <c r="J22" s="1018"/>
      <c r="K22" s="1018"/>
      <c r="L22" s="1019" t="s">
        <v>529</v>
      </c>
      <c r="M22" s="1018"/>
      <c r="N22" s="1018"/>
      <c r="O22" s="1020"/>
      <c r="P22" s="1019" t="s">
        <v>531</v>
      </c>
      <c r="Q22" s="1018"/>
      <c r="R22" s="1018"/>
      <c r="S22" s="1021"/>
      <c r="T22" s="61"/>
      <c r="V22" s="61"/>
      <c r="X22" s="246"/>
      <c r="Y22" s="246"/>
      <c r="Z22" s="246"/>
      <c r="AA22" s="246"/>
      <c r="AB22" s="246"/>
      <c r="AC22" s="62"/>
      <c r="AD22" s="246"/>
      <c r="AE22" s="246"/>
      <c r="AF22" s="246"/>
      <c r="AG22" s="246"/>
      <c r="AH22" s="246"/>
      <c r="AI22" s="246"/>
      <c r="AJ22" s="246"/>
    </row>
    <row r="23" spans="1:36" s="100" customFormat="1" ht="18" customHeight="1" thickBot="1" x14ac:dyDescent="0.25">
      <c r="A23" s="1012" t="s">
        <v>560</v>
      </c>
      <c r="B23" s="1013"/>
      <c r="C23" s="1014"/>
      <c r="D23" s="1015">
        <v>74.540000000000006</v>
      </c>
      <c r="E23" s="1016"/>
      <c r="F23" s="1016"/>
      <c r="G23" s="1016"/>
      <c r="H23" s="1017" t="s">
        <v>568</v>
      </c>
      <c r="I23" s="1018"/>
      <c r="J23" s="1018"/>
      <c r="K23" s="1018"/>
      <c r="L23" s="1019" t="s">
        <v>570</v>
      </c>
      <c r="M23" s="1018"/>
      <c r="N23" s="1018"/>
      <c r="O23" s="1020"/>
      <c r="P23" s="1019" t="s">
        <v>572</v>
      </c>
      <c r="Q23" s="1018"/>
      <c r="R23" s="1018"/>
      <c r="S23" s="1021"/>
      <c r="T23" s="61"/>
      <c r="V23" s="61"/>
      <c r="X23" s="621"/>
      <c r="Y23" s="621"/>
      <c r="Z23" s="621"/>
      <c r="AA23" s="621"/>
      <c r="AB23" s="621"/>
      <c r="AC23" s="62"/>
      <c r="AD23" s="621"/>
      <c r="AE23" s="621"/>
      <c r="AF23" s="621"/>
      <c r="AG23" s="621"/>
      <c r="AH23" s="621"/>
      <c r="AI23" s="621"/>
      <c r="AJ23" s="621"/>
    </row>
    <row r="24" spans="1:36" s="100" customFormat="1" ht="18" customHeight="1" thickBot="1" x14ac:dyDescent="0.25">
      <c r="A24" s="1012" t="s">
        <v>577</v>
      </c>
      <c r="B24" s="1013"/>
      <c r="C24" s="1014"/>
      <c r="D24" s="1015">
        <v>73.760000000000005</v>
      </c>
      <c r="E24" s="1016"/>
      <c r="F24" s="1016"/>
      <c r="G24" s="1016"/>
      <c r="H24" s="1017" t="s">
        <v>597</v>
      </c>
      <c r="I24" s="1018"/>
      <c r="J24" s="1018"/>
      <c r="K24" s="1018"/>
      <c r="L24" s="1019" t="s">
        <v>607</v>
      </c>
      <c r="M24" s="1018"/>
      <c r="N24" s="1018"/>
      <c r="O24" s="1020"/>
      <c r="P24" s="1019" t="s">
        <v>581</v>
      </c>
      <c r="Q24" s="1018"/>
      <c r="R24" s="1018"/>
      <c r="S24" s="1021"/>
      <c r="T24" s="61"/>
      <c r="V24" s="61"/>
      <c r="X24" s="690"/>
      <c r="Y24" s="690"/>
      <c r="Z24" s="690"/>
      <c r="AA24" s="690"/>
      <c r="AB24" s="690"/>
      <c r="AC24" s="62"/>
      <c r="AD24" s="690"/>
      <c r="AE24" s="690"/>
      <c r="AF24" s="690"/>
      <c r="AG24" s="690"/>
      <c r="AH24" s="690"/>
      <c r="AI24" s="690"/>
      <c r="AJ24" s="690"/>
    </row>
    <row r="25" spans="1:36" s="100" customFormat="1" ht="18" customHeight="1" x14ac:dyDescent="0.2">
      <c r="A25" s="628"/>
      <c r="B25" s="628"/>
      <c r="C25" s="628"/>
      <c r="D25" s="629"/>
      <c r="E25" s="629"/>
      <c r="F25" s="629"/>
      <c r="G25" s="629"/>
      <c r="H25" s="630"/>
      <c r="I25" s="630"/>
      <c r="J25" s="630"/>
      <c r="K25" s="630"/>
      <c r="L25" s="630"/>
      <c r="M25" s="630"/>
      <c r="N25" s="630"/>
      <c r="O25" s="630"/>
      <c r="P25" s="630"/>
      <c r="Q25" s="630"/>
      <c r="R25" s="630"/>
      <c r="S25" s="630"/>
      <c r="T25" s="61"/>
      <c r="V25" s="61"/>
      <c r="X25" s="621"/>
      <c r="Y25" s="621"/>
      <c r="Z25" s="621"/>
      <c r="AA25" s="621"/>
      <c r="AB25" s="621"/>
      <c r="AC25" s="62"/>
      <c r="AD25" s="621"/>
      <c r="AE25" s="621"/>
      <c r="AF25" s="621"/>
      <c r="AG25" s="621"/>
      <c r="AH25" s="621"/>
      <c r="AI25" s="621"/>
      <c r="AJ25" s="621"/>
    </row>
    <row r="26" spans="1:36" ht="15.75" customHeight="1" x14ac:dyDescent="0.2">
      <c r="A26" s="1025" t="s">
        <v>414</v>
      </c>
      <c r="B26" s="1025"/>
      <c r="C26" s="1025"/>
      <c r="D26" s="1025"/>
      <c r="E26" s="1025"/>
      <c r="F26" s="1025"/>
      <c r="G26" s="1025"/>
      <c r="H26" s="1025"/>
      <c r="I26" s="1025"/>
      <c r="J26" s="1025"/>
      <c r="K26" s="1025"/>
      <c r="L26" s="1025"/>
      <c r="M26" s="1025"/>
      <c r="N26" s="1025"/>
      <c r="O26" s="1025"/>
      <c r="P26" s="1025"/>
      <c r="Q26" s="1025"/>
      <c r="R26" s="1025"/>
      <c r="S26" s="1025"/>
      <c r="Y26" s="62"/>
      <c r="Z26" s="62"/>
      <c r="AA26" s="62"/>
      <c r="AB26" s="62"/>
      <c r="AD26" s="62"/>
      <c r="AE26" s="62"/>
      <c r="AF26" s="62"/>
      <c r="AG26" s="63"/>
      <c r="AH26" s="62"/>
    </row>
    <row r="27" spans="1:36" ht="18" customHeight="1" x14ac:dyDescent="0.2">
      <c r="A27" s="1025" t="s">
        <v>415</v>
      </c>
      <c r="B27" s="1025"/>
      <c r="C27" s="1025"/>
      <c r="D27" s="1025"/>
      <c r="E27" s="1025"/>
      <c r="F27" s="1025"/>
      <c r="G27" s="1025"/>
      <c r="H27" s="1025"/>
      <c r="I27" s="1025"/>
      <c r="J27" s="1025"/>
      <c r="K27" s="1025"/>
      <c r="L27" s="1025"/>
      <c r="M27" s="1025"/>
      <c r="N27" s="1025"/>
      <c r="O27" s="1025"/>
      <c r="P27" s="1025"/>
      <c r="Q27" s="1025"/>
      <c r="R27" s="1025"/>
      <c r="S27" s="1025"/>
      <c r="X27" s="466"/>
      <c r="Y27" s="466"/>
      <c r="Z27" s="466"/>
      <c r="AA27" s="466"/>
      <c r="AB27" s="466"/>
      <c r="AC27" s="466"/>
      <c r="AD27" s="466"/>
      <c r="AE27" s="466"/>
      <c r="AF27" s="466"/>
      <c r="AG27" s="466"/>
      <c r="AH27" s="466"/>
      <c r="AI27" s="466"/>
      <c r="AJ27" s="466"/>
    </row>
    <row r="28" spans="1:36" ht="18" customHeight="1" x14ac:dyDescent="0.2">
      <c r="A28" s="139"/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X28" s="466"/>
      <c r="Y28" s="467"/>
      <c r="Z28" s="467"/>
      <c r="AA28" s="467"/>
      <c r="AB28" s="467"/>
      <c r="AC28" s="467"/>
      <c r="AD28" s="467"/>
      <c r="AE28" s="467"/>
      <c r="AF28" s="467"/>
      <c r="AG28" s="467"/>
      <c r="AH28" s="467"/>
      <c r="AI28" s="467"/>
      <c r="AJ28" s="467"/>
    </row>
    <row r="29" spans="1:36" ht="18" customHeight="1" x14ac:dyDescent="0.2">
      <c r="A29" s="430"/>
      <c r="B29" s="430"/>
      <c r="C29" s="430"/>
      <c r="D29" s="430"/>
      <c r="E29" s="430"/>
      <c r="F29" s="430"/>
      <c r="G29" s="430"/>
      <c r="H29" s="430"/>
      <c r="I29" s="430"/>
      <c r="J29" s="430"/>
      <c r="K29" s="430"/>
      <c r="L29" s="430"/>
      <c r="M29" s="430"/>
      <c r="N29" s="430"/>
      <c r="O29" s="430"/>
      <c r="P29" s="430"/>
      <c r="Q29" s="430"/>
      <c r="R29" s="430"/>
      <c r="S29" s="430"/>
      <c r="Y29" s="62"/>
      <c r="Z29" s="62"/>
      <c r="AA29" s="62"/>
      <c r="AB29" s="62"/>
      <c r="AC29" s="62"/>
      <c r="AD29" s="62"/>
      <c r="AE29" s="62"/>
      <c r="AF29" s="62"/>
      <c r="AG29" s="63"/>
      <c r="AH29" s="62"/>
    </row>
    <row r="30" spans="1:36" ht="27" customHeight="1" thickBot="1" x14ac:dyDescent="0.25">
      <c r="A30" s="1041" t="s">
        <v>164</v>
      </c>
      <c r="B30" s="1041"/>
      <c r="C30" s="1041"/>
      <c r="D30" s="1041"/>
      <c r="E30" s="1041"/>
      <c r="F30" s="1041"/>
      <c r="G30" s="1041"/>
      <c r="H30" s="1041"/>
      <c r="I30" s="1041"/>
      <c r="J30" s="1041"/>
      <c r="K30" s="1041"/>
      <c r="L30" s="1041"/>
      <c r="M30" s="1041"/>
      <c r="N30" s="1041"/>
      <c r="O30" s="1041"/>
      <c r="P30" s="1041"/>
      <c r="Q30" s="1041"/>
      <c r="R30" s="1041"/>
      <c r="S30" s="1041"/>
      <c r="T30" s="1041"/>
      <c r="U30" s="1041"/>
      <c r="X30" s="466"/>
      <c r="Y30" s="466"/>
      <c r="Z30" s="466"/>
      <c r="AA30" s="466"/>
      <c r="AB30" s="466"/>
      <c r="AC30" s="466"/>
      <c r="AD30" s="466"/>
      <c r="AE30" s="466"/>
      <c r="AF30" s="466"/>
      <c r="AG30" s="466"/>
      <c r="AH30" s="466"/>
      <c r="AI30" s="466"/>
      <c r="AJ30" s="466"/>
    </row>
    <row r="31" spans="1:36" ht="18" customHeight="1" x14ac:dyDescent="0.2">
      <c r="A31" s="814" t="s">
        <v>92</v>
      </c>
      <c r="B31" s="815"/>
      <c r="C31" s="816"/>
      <c r="D31" s="1104">
        <v>2011</v>
      </c>
      <c r="E31" s="1101">
        <v>2012</v>
      </c>
      <c r="F31" s="1101">
        <v>2013</v>
      </c>
      <c r="G31" s="1101">
        <v>2014</v>
      </c>
      <c r="H31" s="1101">
        <v>2015</v>
      </c>
      <c r="I31" s="1101">
        <v>2016</v>
      </c>
      <c r="J31" s="1101">
        <v>2017</v>
      </c>
      <c r="K31" s="1045">
        <v>2018</v>
      </c>
      <c r="L31" s="1046"/>
      <c r="M31" s="1046"/>
      <c r="N31" s="1046"/>
      <c r="O31" s="1046"/>
      <c r="P31" s="1107"/>
      <c r="Q31" s="814" t="s">
        <v>619</v>
      </c>
      <c r="R31" s="815"/>
      <c r="S31" s="816"/>
      <c r="U31" s="100"/>
      <c r="X31" s="466"/>
      <c r="Y31" s="467"/>
      <c r="Z31" s="467"/>
      <c r="AA31" s="467"/>
      <c r="AB31" s="467"/>
      <c r="AC31" s="467"/>
      <c r="AD31" s="467"/>
      <c r="AE31" s="467"/>
      <c r="AF31" s="467"/>
      <c r="AG31" s="467"/>
      <c r="AH31" s="467"/>
      <c r="AI31" s="467"/>
      <c r="AJ31" s="467"/>
    </row>
    <row r="32" spans="1:36" ht="16.5" customHeight="1" x14ac:dyDescent="0.2">
      <c r="A32" s="1022"/>
      <c r="B32" s="1023"/>
      <c r="C32" s="1024"/>
      <c r="D32" s="1105"/>
      <c r="E32" s="1102"/>
      <c r="F32" s="1102"/>
      <c r="G32" s="1102"/>
      <c r="H32" s="1102"/>
      <c r="I32" s="1102"/>
      <c r="J32" s="1102"/>
      <c r="K32" s="1108"/>
      <c r="L32" s="1109"/>
      <c r="M32" s="1109"/>
      <c r="N32" s="1109"/>
      <c r="O32" s="1109"/>
      <c r="P32" s="1110"/>
      <c r="Q32" s="1022"/>
      <c r="R32" s="1023"/>
      <c r="S32" s="1024"/>
      <c r="U32" s="100"/>
    </row>
    <row r="33" spans="1:34" ht="15" customHeight="1" x14ac:dyDescent="0.2">
      <c r="A33" s="1022"/>
      <c r="B33" s="1023"/>
      <c r="C33" s="1024"/>
      <c r="D33" s="1105"/>
      <c r="E33" s="1102"/>
      <c r="F33" s="1102"/>
      <c r="G33" s="1102"/>
      <c r="H33" s="1102"/>
      <c r="I33" s="1102"/>
      <c r="J33" s="1102"/>
      <c r="K33" s="1098" t="s">
        <v>2</v>
      </c>
      <c r="L33" s="1100" t="s">
        <v>3</v>
      </c>
      <c r="M33" s="1100" t="s">
        <v>11</v>
      </c>
      <c r="N33" s="1100" t="s">
        <v>4</v>
      </c>
      <c r="O33" s="1100" t="s">
        <v>13</v>
      </c>
      <c r="P33" s="1111" t="s">
        <v>14</v>
      </c>
      <c r="Q33" s="1022"/>
      <c r="R33" s="1023"/>
      <c r="S33" s="1024"/>
      <c r="U33" s="100"/>
      <c r="Y33" s="62"/>
      <c r="Z33" s="62"/>
      <c r="AA33" s="62"/>
      <c r="AB33" s="62"/>
      <c r="AC33" s="62"/>
      <c r="AD33" s="62"/>
      <c r="AE33" s="62"/>
      <c r="AF33" s="62"/>
      <c r="AG33" s="62"/>
      <c r="AH33" s="62"/>
    </row>
    <row r="34" spans="1:34" ht="13.5" thickBot="1" x14ac:dyDescent="0.25">
      <c r="A34" s="1022"/>
      <c r="B34" s="1023"/>
      <c r="C34" s="1024"/>
      <c r="D34" s="1106"/>
      <c r="E34" s="1103"/>
      <c r="F34" s="1103"/>
      <c r="G34" s="1103"/>
      <c r="H34" s="1103"/>
      <c r="I34" s="1103"/>
      <c r="J34" s="1103"/>
      <c r="K34" s="1099"/>
      <c r="L34" s="1092"/>
      <c r="M34" s="1092"/>
      <c r="N34" s="1092"/>
      <c r="O34" s="1092"/>
      <c r="P34" s="1112"/>
      <c r="Q34" s="1075"/>
      <c r="R34" s="1076"/>
      <c r="S34" s="1077"/>
      <c r="U34" s="100"/>
      <c r="Y34" s="62"/>
      <c r="Z34" s="62"/>
      <c r="AA34" s="62"/>
      <c r="AB34" s="62"/>
      <c r="AC34" s="62"/>
      <c r="AD34" s="62"/>
      <c r="AE34" s="62"/>
      <c r="AF34" s="62"/>
      <c r="AG34" s="62"/>
      <c r="AH34" s="62"/>
    </row>
    <row r="35" spans="1:34" ht="16.5" customHeight="1" x14ac:dyDescent="0.2">
      <c r="A35" s="1078" t="s">
        <v>234</v>
      </c>
      <c r="B35" s="1079"/>
      <c r="C35" s="1080"/>
      <c r="D35" s="1057">
        <v>106.12</v>
      </c>
      <c r="E35" s="1042">
        <v>106.82</v>
      </c>
      <c r="F35" s="1042">
        <v>104.8</v>
      </c>
      <c r="G35" s="1042">
        <v>109.46</v>
      </c>
      <c r="H35" s="1042">
        <v>110.56</v>
      </c>
      <c r="I35" s="1042">
        <v>104.7</v>
      </c>
      <c r="J35" s="1087">
        <v>101.6</v>
      </c>
      <c r="K35" s="373">
        <v>100.19</v>
      </c>
      <c r="L35" s="374">
        <v>100.48</v>
      </c>
      <c r="M35" s="374">
        <v>100.16</v>
      </c>
      <c r="N35" s="374">
        <v>100.27</v>
      </c>
      <c r="O35" s="374">
        <v>100.33</v>
      </c>
      <c r="P35" s="375"/>
      <c r="Q35" s="1035">
        <v>101.43</v>
      </c>
      <c r="R35" s="1036"/>
      <c r="S35" s="1037"/>
      <c r="U35" s="100"/>
      <c r="Y35" s="62"/>
      <c r="Z35" s="62"/>
      <c r="AA35" s="62"/>
      <c r="AB35" s="62"/>
      <c r="AC35" s="62"/>
      <c r="AD35" s="62"/>
      <c r="AE35" s="62"/>
      <c r="AF35" s="62"/>
      <c r="AG35" s="63"/>
      <c r="AH35" s="62"/>
    </row>
    <row r="36" spans="1:34" ht="16.5" customHeight="1" x14ac:dyDescent="0.25">
      <c r="A36" s="1081"/>
      <c r="B36" s="1082"/>
      <c r="C36" s="1083"/>
      <c r="D36" s="1058"/>
      <c r="E36" s="1043"/>
      <c r="F36" s="1043"/>
      <c r="G36" s="1043"/>
      <c r="H36" s="1043"/>
      <c r="I36" s="1043"/>
      <c r="J36" s="1088"/>
      <c r="K36" s="376" t="s">
        <v>76</v>
      </c>
      <c r="L36" s="377" t="s">
        <v>84</v>
      </c>
      <c r="M36" s="377" t="s">
        <v>85</v>
      </c>
      <c r="N36" s="377" t="s">
        <v>86</v>
      </c>
      <c r="O36" s="377" t="s">
        <v>87</v>
      </c>
      <c r="P36" s="378" t="s">
        <v>88</v>
      </c>
      <c r="Q36" s="1038"/>
      <c r="R36" s="1039"/>
      <c r="S36" s="1040"/>
      <c r="U36" s="100"/>
      <c r="Y36" s="62"/>
      <c r="Z36" s="62"/>
      <c r="AA36" s="62"/>
      <c r="AB36" s="62"/>
      <c r="AC36" s="62"/>
      <c r="AD36" s="62"/>
      <c r="AE36" s="62"/>
      <c r="AF36" s="62"/>
      <c r="AG36" s="63"/>
      <c r="AH36" s="62"/>
    </row>
    <row r="37" spans="1:34" ht="20.25" customHeight="1" thickBot="1" x14ac:dyDescent="0.3">
      <c r="A37" s="1084"/>
      <c r="B37" s="1085"/>
      <c r="C37" s="1086"/>
      <c r="D37" s="1059"/>
      <c r="E37" s="1044"/>
      <c r="F37" s="1044"/>
      <c r="G37" s="1044"/>
      <c r="H37" s="1044"/>
      <c r="I37" s="1044"/>
      <c r="J37" s="1089"/>
      <c r="K37" s="382"/>
      <c r="L37" s="383"/>
      <c r="M37" s="383"/>
      <c r="N37" s="383"/>
      <c r="O37" s="383"/>
      <c r="P37" s="384"/>
      <c r="Q37" s="1038"/>
      <c r="R37" s="1039"/>
      <c r="S37" s="1040"/>
      <c r="U37" s="100"/>
      <c r="Y37" s="62"/>
      <c r="Z37" s="62"/>
      <c r="AA37" s="62"/>
      <c r="AB37" s="62"/>
      <c r="AC37" s="62"/>
      <c r="AD37" s="62"/>
      <c r="AE37" s="62"/>
      <c r="AF37" s="62"/>
      <c r="AG37" s="63"/>
      <c r="AH37" s="62"/>
    </row>
    <row r="38" spans="1:34" ht="16.5" customHeight="1" x14ac:dyDescent="0.25">
      <c r="A38" s="1128" t="s">
        <v>93</v>
      </c>
      <c r="B38" s="1129"/>
      <c r="C38" s="1130"/>
      <c r="D38" s="1057">
        <v>105.93</v>
      </c>
      <c r="E38" s="1048">
        <v>106.85</v>
      </c>
      <c r="F38" s="1048">
        <v>104.67</v>
      </c>
      <c r="G38" s="1048">
        <v>109.88</v>
      </c>
      <c r="H38" s="1048">
        <v>112.05</v>
      </c>
      <c r="I38" s="1048">
        <v>105.3</v>
      </c>
      <c r="J38" s="1094">
        <v>101.4</v>
      </c>
      <c r="K38" s="376" t="s">
        <v>2</v>
      </c>
      <c r="L38" s="377" t="s">
        <v>3</v>
      </c>
      <c r="M38" s="377" t="s">
        <v>11</v>
      </c>
      <c r="N38" s="377" t="s">
        <v>4</v>
      </c>
      <c r="O38" s="377" t="s">
        <v>13</v>
      </c>
      <c r="P38" s="378" t="s">
        <v>14</v>
      </c>
      <c r="Q38" s="1035">
        <v>101.67</v>
      </c>
      <c r="R38" s="1036"/>
      <c r="S38" s="1037"/>
      <c r="U38" s="100"/>
      <c r="AB38" s="62"/>
      <c r="AC38" s="62"/>
      <c r="AD38" s="62"/>
      <c r="AE38" s="62"/>
      <c r="AF38" s="62"/>
      <c r="AG38" s="63"/>
      <c r="AH38" s="62"/>
    </row>
    <row r="39" spans="1:34" ht="16.5" customHeight="1" x14ac:dyDescent="0.2">
      <c r="A39" s="1051"/>
      <c r="B39" s="1052"/>
      <c r="C39" s="1053"/>
      <c r="D39" s="1058"/>
      <c r="E39" s="1049"/>
      <c r="F39" s="1049"/>
      <c r="G39" s="1049"/>
      <c r="H39" s="1049"/>
      <c r="I39" s="1049"/>
      <c r="J39" s="1095"/>
      <c r="K39" s="385">
        <v>100.21</v>
      </c>
      <c r="L39" s="386">
        <v>100.55</v>
      </c>
      <c r="M39" s="386">
        <v>100.13</v>
      </c>
      <c r="N39" s="386">
        <v>100.32</v>
      </c>
      <c r="O39" s="386">
        <v>100.45</v>
      </c>
      <c r="P39" s="389"/>
      <c r="Q39" s="1038"/>
      <c r="R39" s="1039"/>
      <c r="S39" s="1040"/>
      <c r="U39" s="100"/>
      <c r="Y39" s="62"/>
      <c r="Z39" s="62"/>
      <c r="AA39" s="62"/>
      <c r="AB39" s="62"/>
      <c r="AC39" s="62"/>
      <c r="AD39" s="62"/>
      <c r="AE39" s="62"/>
      <c r="AF39" s="62"/>
      <c r="AG39" s="63"/>
      <c r="AH39" s="62"/>
    </row>
    <row r="40" spans="1:34" ht="16.5" customHeight="1" x14ac:dyDescent="0.25">
      <c r="A40" s="1051"/>
      <c r="B40" s="1052"/>
      <c r="C40" s="1053"/>
      <c r="D40" s="1058"/>
      <c r="E40" s="1049"/>
      <c r="F40" s="1049"/>
      <c r="G40" s="1049"/>
      <c r="H40" s="1049"/>
      <c r="I40" s="1049"/>
      <c r="J40" s="1095"/>
      <c r="K40" s="376" t="s">
        <v>76</v>
      </c>
      <c r="L40" s="377" t="s">
        <v>84</v>
      </c>
      <c r="M40" s="377" t="s">
        <v>85</v>
      </c>
      <c r="N40" s="377" t="s">
        <v>86</v>
      </c>
      <c r="O40" s="377" t="s">
        <v>87</v>
      </c>
      <c r="P40" s="378" t="s">
        <v>88</v>
      </c>
      <c r="Q40" s="1038"/>
      <c r="R40" s="1039"/>
      <c r="S40" s="1040"/>
      <c r="U40" s="100"/>
      <c r="Y40" s="62"/>
      <c r="Z40" s="62"/>
      <c r="AA40" s="62"/>
      <c r="AB40" s="62"/>
      <c r="AC40" s="62"/>
      <c r="AD40" s="62"/>
      <c r="AE40" s="62"/>
      <c r="AF40" s="62"/>
      <c r="AG40" s="63"/>
      <c r="AH40" s="62"/>
    </row>
    <row r="41" spans="1:34" ht="17.25" thickBot="1" x14ac:dyDescent="0.3">
      <c r="A41" s="1054"/>
      <c r="B41" s="1055"/>
      <c r="C41" s="1056"/>
      <c r="D41" s="1059"/>
      <c r="E41" s="1050"/>
      <c r="F41" s="1050"/>
      <c r="G41" s="1050"/>
      <c r="H41" s="1050"/>
      <c r="I41" s="1050"/>
      <c r="J41" s="1096"/>
      <c r="K41" s="387"/>
      <c r="L41" s="388"/>
      <c r="M41" s="388"/>
      <c r="N41" s="388"/>
      <c r="O41" s="388"/>
      <c r="P41" s="390"/>
      <c r="Q41" s="1038"/>
      <c r="R41" s="1039"/>
      <c r="S41" s="1040"/>
      <c r="U41" s="100"/>
    </row>
    <row r="42" spans="1:34" ht="18.75" customHeight="1" x14ac:dyDescent="0.25">
      <c r="A42" s="1051" t="s">
        <v>91</v>
      </c>
      <c r="B42" s="1052"/>
      <c r="C42" s="1053"/>
      <c r="D42" s="1057">
        <v>106.61</v>
      </c>
      <c r="E42" s="1048">
        <v>106.78</v>
      </c>
      <c r="F42" s="1048">
        <v>105.16</v>
      </c>
      <c r="G42" s="1048">
        <v>108.32</v>
      </c>
      <c r="H42" s="1048">
        <v>106.89</v>
      </c>
      <c r="I42" s="1048">
        <v>103.2</v>
      </c>
      <c r="J42" s="1094">
        <v>102</v>
      </c>
      <c r="K42" s="391" t="s">
        <v>2</v>
      </c>
      <c r="L42" s="392" t="s">
        <v>3</v>
      </c>
      <c r="M42" s="392" t="s">
        <v>11</v>
      </c>
      <c r="N42" s="392" t="s">
        <v>4</v>
      </c>
      <c r="O42" s="392" t="s">
        <v>13</v>
      </c>
      <c r="P42" s="393" t="s">
        <v>14</v>
      </c>
      <c r="Q42" s="1035">
        <v>100.86</v>
      </c>
      <c r="R42" s="1036"/>
      <c r="S42" s="1037"/>
      <c r="U42" s="100"/>
      <c r="Y42" s="62"/>
      <c r="Z42" s="62"/>
      <c r="AA42" s="62"/>
      <c r="AB42" s="62"/>
      <c r="AC42" s="62"/>
      <c r="AD42" s="62"/>
      <c r="AE42" s="62"/>
      <c r="AF42" s="62"/>
      <c r="AG42" s="63"/>
      <c r="AH42" s="62"/>
    </row>
    <row r="43" spans="1:34" ht="16.5" x14ac:dyDescent="0.2">
      <c r="A43" s="1051"/>
      <c r="B43" s="1052"/>
      <c r="C43" s="1053"/>
      <c r="D43" s="1058"/>
      <c r="E43" s="1049"/>
      <c r="F43" s="1049"/>
      <c r="G43" s="1049"/>
      <c r="H43" s="1049"/>
      <c r="I43" s="1049"/>
      <c r="J43" s="1095"/>
      <c r="K43" s="385">
        <v>100.14</v>
      </c>
      <c r="L43" s="386">
        <v>100.3</v>
      </c>
      <c r="M43" s="386">
        <v>100.22</v>
      </c>
      <c r="N43" s="386">
        <v>100.17</v>
      </c>
      <c r="O43" s="386">
        <v>100.03</v>
      </c>
      <c r="P43" s="389"/>
      <c r="Q43" s="1038"/>
      <c r="R43" s="1039"/>
      <c r="S43" s="1040"/>
      <c r="U43" s="100"/>
      <c r="Y43" s="62"/>
      <c r="Z43" s="62"/>
      <c r="AA43" s="62"/>
      <c r="AB43" s="62"/>
      <c r="AC43" s="62"/>
      <c r="AD43" s="62"/>
      <c r="AE43" s="62"/>
      <c r="AF43" s="62"/>
      <c r="AG43" s="62"/>
      <c r="AH43" s="62"/>
    </row>
    <row r="44" spans="1:34" ht="15.75" customHeight="1" x14ac:dyDescent="0.25">
      <c r="A44" s="1051"/>
      <c r="B44" s="1052"/>
      <c r="C44" s="1053"/>
      <c r="D44" s="1058"/>
      <c r="E44" s="1049"/>
      <c r="F44" s="1049"/>
      <c r="G44" s="1049"/>
      <c r="H44" s="1049"/>
      <c r="I44" s="1049"/>
      <c r="J44" s="1095"/>
      <c r="K44" s="376" t="s">
        <v>76</v>
      </c>
      <c r="L44" s="377" t="s">
        <v>84</v>
      </c>
      <c r="M44" s="377" t="s">
        <v>85</v>
      </c>
      <c r="N44" s="377" t="s">
        <v>86</v>
      </c>
      <c r="O44" s="377" t="s">
        <v>87</v>
      </c>
      <c r="P44" s="378" t="s">
        <v>88</v>
      </c>
      <c r="Q44" s="1038"/>
      <c r="R44" s="1039"/>
      <c r="S44" s="1040"/>
      <c r="U44" s="100"/>
      <c r="Y44" s="62"/>
      <c r="Z44" s="62"/>
      <c r="AA44" s="62"/>
      <c r="AB44" s="62"/>
      <c r="AC44" s="62"/>
      <c r="AD44" s="62"/>
      <c r="AE44" s="62"/>
      <c r="AF44" s="62"/>
      <c r="AG44" s="62"/>
      <c r="AH44" s="62"/>
    </row>
    <row r="45" spans="1:34" ht="17.25" thickBot="1" x14ac:dyDescent="0.3">
      <c r="A45" s="1054"/>
      <c r="B45" s="1055"/>
      <c r="C45" s="1056"/>
      <c r="D45" s="1059"/>
      <c r="E45" s="1050"/>
      <c r="F45" s="1050"/>
      <c r="G45" s="1050"/>
      <c r="H45" s="1050"/>
      <c r="I45" s="1050"/>
      <c r="J45" s="1096"/>
      <c r="K45" s="387"/>
      <c r="L45" s="388"/>
      <c r="M45" s="388"/>
      <c r="N45" s="388"/>
      <c r="O45" s="388"/>
      <c r="P45" s="394"/>
      <c r="Q45" s="1125"/>
      <c r="R45" s="1126"/>
      <c r="S45" s="1127"/>
      <c r="U45" s="100"/>
      <c r="Y45" s="62"/>
      <c r="Z45" s="62"/>
      <c r="AA45" s="62"/>
      <c r="AB45" s="62"/>
      <c r="AC45" s="62"/>
      <c r="AD45" s="62"/>
      <c r="AE45" s="62"/>
      <c r="AF45" s="62"/>
      <c r="AG45" s="62"/>
      <c r="AH45" s="62"/>
    </row>
    <row r="46" spans="1:34" ht="15" customHeight="1" x14ac:dyDescent="0.25">
      <c r="Y46" s="62"/>
      <c r="Z46" s="62"/>
      <c r="AA46" s="62"/>
      <c r="AB46" s="62"/>
      <c r="AC46" s="62"/>
      <c r="AD46" s="62"/>
      <c r="AE46" s="62"/>
      <c r="AF46" s="62"/>
      <c r="AG46" s="62"/>
      <c r="AH46" s="62"/>
    </row>
    <row r="47" spans="1:34" ht="27.75" customHeight="1" thickBot="1" x14ac:dyDescent="0.25">
      <c r="A47" s="1069" t="s">
        <v>170</v>
      </c>
      <c r="B47" s="1069"/>
      <c r="C47" s="1069"/>
      <c r="D47" s="1069"/>
      <c r="E47" s="1069"/>
      <c r="F47" s="1069"/>
      <c r="G47" s="1069"/>
      <c r="H47" s="1069"/>
      <c r="I47" s="1069"/>
      <c r="J47" s="1069"/>
      <c r="K47" s="1069"/>
      <c r="L47" s="1069"/>
      <c r="M47" s="1069"/>
      <c r="N47" s="1069"/>
      <c r="O47" s="1069"/>
      <c r="P47" s="1069"/>
      <c r="Q47" s="1069"/>
      <c r="R47" s="1069"/>
      <c r="S47" s="1069"/>
      <c r="T47" s="1069"/>
      <c r="U47" s="1069"/>
    </row>
    <row r="48" spans="1:34" ht="15.75" customHeight="1" x14ac:dyDescent="0.2">
      <c r="A48" s="814" t="s">
        <v>92</v>
      </c>
      <c r="B48" s="815"/>
      <c r="C48" s="816"/>
      <c r="D48" s="1066">
        <v>2011</v>
      </c>
      <c r="E48" s="1122">
        <v>2012</v>
      </c>
      <c r="F48" s="1060">
        <v>2013</v>
      </c>
      <c r="G48" s="1060">
        <v>2014</v>
      </c>
      <c r="H48" s="1060">
        <v>2015</v>
      </c>
      <c r="I48" s="1063">
        <v>2016</v>
      </c>
      <c r="J48" s="1063">
        <v>2017</v>
      </c>
      <c r="K48" s="900">
        <v>2018</v>
      </c>
      <c r="L48" s="901"/>
      <c r="M48" s="901"/>
      <c r="N48" s="901"/>
      <c r="O48" s="901"/>
      <c r="P48" s="902"/>
      <c r="Q48" s="814" t="s">
        <v>619</v>
      </c>
      <c r="R48" s="815"/>
      <c r="S48" s="816"/>
      <c r="U48" s="100"/>
    </row>
    <row r="49" spans="1:21" ht="12.75" customHeight="1" x14ac:dyDescent="0.2">
      <c r="A49" s="1022"/>
      <c r="B49" s="1023"/>
      <c r="C49" s="1024"/>
      <c r="D49" s="1067"/>
      <c r="E49" s="1123"/>
      <c r="F49" s="1061"/>
      <c r="G49" s="1061"/>
      <c r="H49" s="1061"/>
      <c r="I49" s="1064"/>
      <c r="J49" s="1064"/>
      <c r="K49" s="1131"/>
      <c r="L49" s="1132"/>
      <c r="M49" s="1132"/>
      <c r="N49" s="1132"/>
      <c r="O49" s="1132"/>
      <c r="P49" s="1133"/>
      <c r="Q49" s="1022"/>
      <c r="R49" s="1023"/>
      <c r="S49" s="1024"/>
      <c r="U49" s="100"/>
    </row>
    <row r="50" spans="1:21" ht="12.75" customHeight="1" x14ac:dyDescent="0.2">
      <c r="A50" s="1022"/>
      <c r="B50" s="1023"/>
      <c r="C50" s="1024"/>
      <c r="D50" s="1067"/>
      <c r="E50" s="1123"/>
      <c r="F50" s="1061"/>
      <c r="G50" s="1061"/>
      <c r="H50" s="1061"/>
      <c r="I50" s="1064"/>
      <c r="J50" s="1064"/>
      <c r="K50" s="1090" t="s">
        <v>2</v>
      </c>
      <c r="L50" s="1092" t="s">
        <v>3</v>
      </c>
      <c r="M50" s="1092" t="s">
        <v>11</v>
      </c>
      <c r="N50" s="1092" t="s">
        <v>4</v>
      </c>
      <c r="O50" s="1092" t="s">
        <v>13</v>
      </c>
      <c r="P50" s="1134" t="s">
        <v>14</v>
      </c>
      <c r="Q50" s="1022"/>
      <c r="R50" s="1023"/>
      <c r="S50" s="1024"/>
      <c r="U50" s="100"/>
    </row>
    <row r="51" spans="1:21" ht="13.5" customHeight="1" thickBot="1" x14ac:dyDescent="0.25">
      <c r="A51" s="1075"/>
      <c r="B51" s="1076"/>
      <c r="C51" s="1077"/>
      <c r="D51" s="1068"/>
      <c r="E51" s="1124"/>
      <c r="F51" s="1062"/>
      <c r="G51" s="1062"/>
      <c r="H51" s="1062"/>
      <c r="I51" s="1065"/>
      <c r="J51" s="1065"/>
      <c r="K51" s="1091"/>
      <c r="L51" s="1093"/>
      <c r="M51" s="1093"/>
      <c r="N51" s="1093"/>
      <c r="O51" s="1093"/>
      <c r="P51" s="1135"/>
      <c r="Q51" s="1075"/>
      <c r="R51" s="1076"/>
      <c r="S51" s="1077"/>
      <c r="U51" s="100"/>
    </row>
    <row r="52" spans="1:21" ht="16.5" customHeight="1" x14ac:dyDescent="0.2">
      <c r="A52" s="1078" t="s">
        <v>233</v>
      </c>
      <c r="B52" s="1079"/>
      <c r="C52" s="1080"/>
      <c r="D52" s="1057">
        <v>106.1</v>
      </c>
      <c r="E52" s="1057">
        <v>106.57</v>
      </c>
      <c r="F52" s="1057">
        <v>106.47</v>
      </c>
      <c r="G52" s="1057">
        <v>111.35</v>
      </c>
      <c r="H52" s="1057">
        <v>112.91</v>
      </c>
      <c r="I52" s="1057">
        <v>105.4</v>
      </c>
      <c r="J52" s="1057">
        <v>102.51</v>
      </c>
      <c r="K52" s="373">
        <v>100.31</v>
      </c>
      <c r="L52" s="374">
        <v>100.21</v>
      </c>
      <c r="M52" s="374">
        <v>100.29</v>
      </c>
      <c r="N52" s="374">
        <v>100.38</v>
      </c>
      <c r="O52" s="374">
        <v>100.38</v>
      </c>
      <c r="P52" s="375"/>
      <c r="Q52" s="1113">
        <v>101.57</v>
      </c>
      <c r="R52" s="1114"/>
      <c r="S52" s="1115"/>
      <c r="U52" s="100"/>
    </row>
    <row r="53" spans="1:21" ht="16.5" x14ac:dyDescent="0.25">
      <c r="A53" s="1081"/>
      <c r="B53" s="1082"/>
      <c r="C53" s="1083"/>
      <c r="D53" s="1058"/>
      <c r="E53" s="1058"/>
      <c r="F53" s="1058"/>
      <c r="G53" s="1058"/>
      <c r="H53" s="1058"/>
      <c r="I53" s="1058"/>
      <c r="J53" s="1058"/>
      <c r="K53" s="376" t="s">
        <v>76</v>
      </c>
      <c r="L53" s="377" t="s">
        <v>84</v>
      </c>
      <c r="M53" s="377" t="s">
        <v>85</v>
      </c>
      <c r="N53" s="377" t="s">
        <v>86</v>
      </c>
      <c r="O53" s="377" t="s">
        <v>87</v>
      </c>
      <c r="P53" s="378" t="s">
        <v>88</v>
      </c>
      <c r="Q53" s="1116"/>
      <c r="R53" s="1117"/>
      <c r="S53" s="1118"/>
      <c r="U53" s="100"/>
    </row>
    <row r="54" spans="1:21" ht="20.25" customHeight="1" thickBot="1" x14ac:dyDescent="0.25">
      <c r="A54" s="1084"/>
      <c r="B54" s="1085"/>
      <c r="C54" s="1086"/>
      <c r="D54" s="1059"/>
      <c r="E54" s="1059"/>
      <c r="F54" s="1059"/>
      <c r="G54" s="1059"/>
      <c r="H54" s="1059"/>
      <c r="I54" s="1059"/>
      <c r="J54" s="1059"/>
      <c r="K54" s="379"/>
      <c r="L54" s="380"/>
      <c r="M54" s="380"/>
      <c r="N54" s="380"/>
      <c r="O54" s="380"/>
      <c r="P54" s="381"/>
      <c r="Q54" s="1119"/>
      <c r="R54" s="1120"/>
      <c r="S54" s="1121"/>
      <c r="U54" s="100"/>
    </row>
    <row r="65" spans="1:228" s="14" customFormat="1" x14ac:dyDescent="0.25">
      <c r="A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R65" s="61"/>
      <c r="BS65" s="61"/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/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  <c r="DY65" s="61"/>
      <c r="DZ65" s="61"/>
      <c r="EA65" s="61"/>
      <c r="EB65" s="61"/>
      <c r="EC65" s="61"/>
      <c r="ED65" s="61"/>
      <c r="EE65" s="61"/>
      <c r="EF65" s="61"/>
      <c r="EG65" s="61"/>
      <c r="EH65" s="61"/>
      <c r="EI65" s="61"/>
      <c r="EJ65" s="61"/>
      <c r="EK65" s="61"/>
      <c r="EL65" s="61"/>
      <c r="EM65" s="61"/>
      <c r="EN65" s="61"/>
      <c r="EO65" s="61"/>
      <c r="EP65" s="61"/>
      <c r="EQ65" s="61"/>
      <c r="ER65" s="61"/>
      <c r="ES65" s="61"/>
      <c r="ET65" s="61"/>
      <c r="EU65" s="61"/>
      <c r="EV65" s="61"/>
      <c r="EW65" s="61"/>
      <c r="EX65" s="61"/>
      <c r="EY65" s="61"/>
      <c r="EZ65" s="61"/>
      <c r="FA65" s="61"/>
      <c r="FB65" s="61"/>
      <c r="FC65" s="61"/>
      <c r="FD65" s="61"/>
      <c r="FE65" s="61"/>
      <c r="FF65" s="61"/>
      <c r="FG65" s="61"/>
      <c r="FH65" s="61"/>
      <c r="FI65" s="61"/>
      <c r="FJ65" s="61"/>
      <c r="FK65" s="61"/>
      <c r="FL65" s="61"/>
      <c r="FM65" s="61"/>
      <c r="FN65" s="61"/>
      <c r="FO65" s="61"/>
      <c r="FP65" s="61"/>
      <c r="FQ65" s="61"/>
      <c r="FR65" s="61"/>
      <c r="FS65" s="61"/>
      <c r="FT65" s="61"/>
      <c r="FU65" s="61"/>
      <c r="FV65" s="61"/>
      <c r="FW65" s="61"/>
      <c r="FX65" s="61"/>
      <c r="FY65" s="61"/>
      <c r="FZ65" s="61"/>
      <c r="GA65" s="61"/>
      <c r="GB65" s="61"/>
      <c r="GC65" s="61"/>
      <c r="GD65" s="61"/>
      <c r="GE65" s="61"/>
      <c r="GF65" s="61"/>
      <c r="GG65" s="61"/>
      <c r="GH65" s="61"/>
      <c r="GI65" s="61"/>
      <c r="GJ65" s="61"/>
      <c r="GK65" s="61"/>
      <c r="GL65" s="61"/>
      <c r="GM65" s="61"/>
      <c r="GN65" s="61"/>
      <c r="GO65" s="61"/>
      <c r="GP65" s="61"/>
      <c r="GQ65" s="61"/>
      <c r="GR65" s="61"/>
      <c r="GS65" s="61"/>
      <c r="GT65" s="61"/>
      <c r="GU65" s="61"/>
      <c r="GV65" s="61"/>
      <c r="GW65" s="61"/>
      <c r="GX65" s="61"/>
      <c r="GY65" s="61"/>
      <c r="GZ65" s="61"/>
      <c r="HA65" s="61"/>
      <c r="HB65" s="61"/>
      <c r="HC65" s="61"/>
      <c r="HD65" s="61"/>
      <c r="HE65" s="61"/>
      <c r="HF65" s="61"/>
      <c r="HG65" s="61"/>
      <c r="HH65" s="61"/>
      <c r="HI65" s="61"/>
      <c r="HJ65" s="61"/>
      <c r="HK65" s="61"/>
      <c r="HL65" s="61"/>
      <c r="HM65" s="61"/>
      <c r="HN65" s="61"/>
      <c r="HO65" s="61"/>
      <c r="HP65" s="61"/>
      <c r="HQ65" s="61"/>
      <c r="HR65" s="61"/>
      <c r="HS65" s="61"/>
      <c r="HT65" s="61"/>
    </row>
  </sheetData>
  <mergeCells count="155">
    <mergeCell ref="L12:O12"/>
    <mergeCell ref="P12:S12"/>
    <mergeCell ref="Q52:S54"/>
    <mergeCell ref="F48:F51"/>
    <mergeCell ref="E48:E51"/>
    <mergeCell ref="D42:D45"/>
    <mergeCell ref="E42:E45"/>
    <mergeCell ref="A47:U47"/>
    <mergeCell ref="Q38:S41"/>
    <mergeCell ref="J48:J51"/>
    <mergeCell ref="N50:N51"/>
    <mergeCell ref="O50:O51"/>
    <mergeCell ref="H38:H41"/>
    <mergeCell ref="Q42:S45"/>
    <mergeCell ref="A38:C41"/>
    <mergeCell ref="J52:J54"/>
    <mergeCell ref="A48:C51"/>
    <mergeCell ref="A52:C54"/>
    <mergeCell ref="K48:P49"/>
    <mergeCell ref="P50:P51"/>
    <mergeCell ref="D52:D54"/>
    <mergeCell ref="E52:E54"/>
    <mergeCell ref="F52:F54"/>
    <mergeCell ref="I52:I54"/>
    <mergeCell ref="X18:AJ18"/>
    <mergeCell ref="A18:C18"/>
    <mergeCell ref="D18:G18"/>
    <mergeCell ref="Q31:S34"/>
    <mergeCell ref="K33:K34"/>
    <mergeCell ref="L33:L34"/>
    <mergeCell ref="I31:I34"/>
    <mergeCell ref="M33:M34"/>
    <mergeCell ref="N33:N34"/>
    <mergeCell ref="O33:O34"/>
    <mergeCell ref="D31:D34"/>
    <mergeCell ref="E31:E34"/>
    <mergeCell ref="F31:F34"/>
    <mergeCell ref="G31:G34"/>
    <mergeCell ref="H31:H34"/>
    <mergeCell ref="K31:P32"/>
    <mergeCell ref="J31:J34"/>
    <mergeCell ref="P33:P34"/>
    <mergeCell ref="D20:G20"/>
    <mergeCell ref="A26:S26"/>
    <mergeCell ref="H22:K22"/>
    <mergeCell ref="L22:O22"/>
    <mergeCell ref="P22:S22"/>
    <mergeCell ref="A21:C21"/>
    <mergeCell ref="A2:S2"/>
    <mergeCell ref="A1:S1"/>
    <mergeCell ref="Q48:S51"/>
    <mergeCell ref="H35:H37"/>
    <mergeCell ref="A35:C37"/>
    <mergeCell ref="J35:J37"/>
    <mergeCell ref="D38:D41"/>
    <mergeCell ref="E38:E41"/>
    <mergeCell ref="F38:F41"/>
    <mergeCell ref="G38:G41"/>
    <mergeCell ref="D35:D37"/>
    <mergeCell ref="E35:E37"/>
    <mergeCell ref="F35:F37"/>
    <mergeCell ref="K50:K51"/>
    <mergeCell ref="L50:L51"/>
    <mergeCell ref="M50:M51"/>
    <mergeCell ref="F42:F45"/>
    <mergeCell ref="J38:J41"/>
    <mergeCell ref="J42:J45"/>
    <mergeCell ref="G35:G37"/>
    <mergeCell ref="A22:C22"/>
    <mergeCell ref="D8:G8"/>
    <mergeCell ref="A6:C6"/>
    <mergeCell ref="L11:O11"/>
    <mergeCell ref="A3:S3"/>
    <mergeCell ref="A4:C5"/>
    <mergeCell ref="D4:G5"/>
    <mergeCell ref="H4:S4"/>
    <mergeCell ref="A20:C20"/>
    <mergeCell ref="A15:S15"/>
    <mergeCell ref="P5:S5"/>
    <mergeCell ref="H17:K17"/>
    <mergeCell ref="L17:O17"/>
    <mergeCell ref="P17:S17"/>
    <mergeCell ref="L6:O6"/>
    <mergeCell ref="P6:S6"/>
    <mergeCell ref="H18:K18"/>
    <mergeCell ref="L18:O18"/>
    <mergeCell ref="P18:S18"/>
    <mergeCell ref="H8:K8"/>
    <mergeCell ref="P8:S8"/>
    <mergeCell ref="A8:C8"/>
    <mergeCell ref="D6:G6"/>
    <mergeCell ref="A7:C7"/>
    <mergeCell ref="D7:G7"/>
    <mergeCell ref="H7:S7"/>
    <mergeCell ref="A19:C19"/>
    <mergeCell ref="A16:C17"/>
    <mergeCell ref="I38:I41"/>
    <mergeCell ref="I42:I45"/>
    <mergeCell ref="A42:C45"/>
    <mergeCell ref="G52:G54"/>
    <mergeCell ref="H52:H54"/>
    <mergeCell ref="G42:G45"/>
    <mergeCell ref="H42:H45"/>
    <mergeCell ref="G48:G51"/>
    <mergeCell ref="H48:H51"/>
    <mergeCell ref="I48:I51"/>
    <mergeCell ref="D48:D51"/>
    <mergeCell ref="Q35:S37"/>
    <mergeCell ref="H9:K9"/>
    <mergeCell ref="L9:O9"/>
    <mergeCell ref="P9:S9"/>
    <mergeCell ref="A10:C10"/>
    <mergeCell ref="D10:G10"/>
    <mergeCell ref="H10:K10"/>
    <mergeCell ref="A23:C23"/>
    <mergeCell ref="D23:G23"/>
    <mergeCell ref="H23:K23"/>
    <mergeCell ref="L23:O23"/>
    <mergeCell ref="P23:S23"/>
    <mergeCell ref="H19:S19"/>
    <mergeCell ref="A30:U30"/>
    <mergeCell ref="D22:G22"/>
    <mergeCell ref="P11:S11"/>
    <mergeCell ref="I35:I37"/>
    <mergeCell ref="D21:G21"/>
    <mergeCell ref="H21:K21"/>
    <mergeCell ref="L21:O21"/>
    <mergeCell ref="P21:S21"/>
    <mergeCell ref="H16:S16"/>
    <mergeCell ref="L10:O10"/>
    <mergeCell ref="P10:S10"/>
    <mergeCell ref="A24:C24"/>
    <mergeCell ref="D24:G24"/>
    <mergeCell ref="H24:K24"/>
    <mergeCell ref="L24:O24"/>
    <mergeCell ref="P24:S24"/>
    <mergeCell ref="A31:C34"/>
    <mergeCell ref="A27:S27"/>
    <mergeCell ref="A9:C9"/>
    <mergeCell ref="L5:O5"/>
    <mergeCell ref="H5:K5"/>
    <mergeCell ref="H6:K6"/>
    <mergeCell ref="L8:O8"/>
    <mergeCell ref="H20:K20"/>
    <mergeCell ref="L20:O20"/>
    <mergeCell ref="P20:S20"/>
    <mergeCell ref="D16:G17"/>
    <mergeCell ref="D9:G9"/>
    <mergeCell ref="A11:C11"/>
    <mergeCell ref="D11:G11"/>
    <mergeCell ref="H11:K11"/>
    <mergeCell ref="D19:G19"/>
    <mergeCell ref="A12:C12"/>
    <mergeCell ref="D12:G12"/>
    <mergeCell ref="H12:K12"/>
  </mergeCells>
  <printOptions horizontalCentered="1"/>
  <pageMargins left="0.19685039370078741" right="0.19685039370078741" top="0.39370078740157483" bottom="0.39370078740157483" header="0.15748031496062992" footer="0.15748031496062992"/>
  <pageSetup paperSize="9" scale="48" fitToHeight="2" orientation="portrait" r:id="rId1"/>
  <headerFooter alignWithMargins="0">
    <oddFooter xml:space="preserve">&amp;C11
</oddFooter>
  </headerFooter>
  <colBreaks count="1" manualBreakCount="1">
    <brk id="20" min="1" max="6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11</vt:i4>
      </vt:variant>
    </vt:vector>
  </HeadingPairs>
  <TitlesOfParts>
    <vt:vector size="21" baseType="lpstr">
      <vt:lpstr>диаграмма</vt:lpstr>
      <vt:lpstr>демогр</vt:lpstr>
      <vt:lpstr>труд рес </vt:lpstr>
      <vt:lpstr>занятость</vt:lpstr>
      <vt:lpstr>Ст.мин. набора прод.</vt:lpstr>
      <vt:lpstr>дин. цен </vt:lpstr>
      <vt:lpstr>цены на металл</vt:lpstr>
      <vt:lpstr>цены на металл 2</vt:lpstr>
      <vt:lpstr>Средние цены+ИПЦ</vt:lpstr>
      <vt:lpstr>сеть учреждений</vt:lpstr>
      <vt:lpstr>'дин. цен '!Заголовки_для_печати</vt:lpstr>
      <vt:lpstr>'сеть учреждений'!Заголовки_для_печати</vt:lpstr>
      <vt:lpstr>демогр!Область_печати</vt:lpstr>
      <vt:lpstr>'дин. цен '!Область_печати</vt:lpstr>
      <vt:lpstr>занятость!Область_печати</vt:lpstr>
      <vt:lpstr>'сеть учреждений'!Область_печати</vt:lpstr>
      <vt:lpstr>'Средние цены+ИПЦ'!Область_печати</vt:lpstr>
      <vt:lpstr>'Ст.мин. набора прод.'!Область_печати</vt:lpstr>
      <vt:lpstr>'труд рес '!Область_печати</vt:lpstr>
      <vt:lpstr>'цены на металл'!Область_печати</vt:lpstr>
      <vt:lpstr>'цены на металл 2'!Область_печати</vt:lpstr>
    </vt:vector>
  </TitlesOfParts>
  <Company>Elcom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Katalov</dc:creator>
  <cp:lastModifiedBy>Репьева Анастасия Викторовна</cp:lastModifiedBy>
  <cp:lastPrinted>2018-08-08T04:35:00Z</cp:lastPrinted>
  <dcterms:created xsi:type="dcterms:W3CDTF">1996-09-27T09:22:49Z</dcterms:created>
  <dcterms:modified xsi:type="dcterms:W3CDTF">2018-08-14T04:50:32Z</dcterms:modified>
</cp:coreProperties>
</file>