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0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WORK\Книжка на 2015 год\на сайт\"/>
    </mc:Choice>
  </mc:AlternateContent>
  <bookViews>
    <workbookView xWindow="0" yWindow="0" windowWidth="28800" windowHeight="11835" tabRatio="802" firstSheet="1" activeTab="1"/>
  </bookViews>
  <sheets>
    <sheet name="диаграмма" sheetId="26" state="hidden" r:id="rId1"/>
    <sheet name="демогр" sheetId="149" r:id="rId2"/>
    <sheet name="труд рес " sheetId="261" r:id="rId3"/>
    <sheet name="занятость" sheetId="23" r:id="rId4"/>
    <sheet name="Ст.мин. набора прод." sheetId="98" r:id="rId5"/>
    <sheet name="социнфрастр" sheetId="263" r:id="rId6"/>
    <sheet name="цены на металл" sheetId="95" r:id="rId7"/>
    <sheet name="цены на металл 2" sheetId="96" r:id="rId8"/>
    <sheet name="дин. цен" sheetId="255" r:id="rId9"/>
    <sheet name="индекс потр цен" sheetId="259" r:id="rId10"/>
    <sheet name="Средние цены  " sheetId="246" r:id="rId11"/>
  </sheets>
  <externalReferences>
    <externalReference r:id="rId12"/>
    <externalReference r:id="rId13"/>
  </externalReferences>
  <definedNames>
    <definedName name="_xlnm.Print_Titles" localSheetId="8">'дин. цен'!$3:$4</definedName>
    <definedName name="_xlnm.Print_Titles" localSheetId="5">социнфрастр!$3:$4</definedName>
    <definedName name="_xlnm.Print_Area" localSheetId="1">демогр!$A$1:$H$59</definedName>
    <definedName name="_xlnm.Print_Area" localSheetId="8">'дин. цен'!$A$1:$F$102</definedName>
    <definedName name="_xlnm.Print_Area" localSheetId="3">занятость!$A$1:$H$51</definedName>
    <definedName name="_xlnm.Print_Area" localSheetId="9">'индекс потр цен'!$A$1:$O$108</definedName>
    <definedName name="_xlnm.Print_Area" localSheetId="5">социнфрастр!$A$1:$E$124</definedName>
    <definedName name="_xlnm.Print_Area" localSheetId="4">'Ст.мин. набора прод.'!$A$1:$K$134</definedName>
    <definedName name="_xlnm.Print_Area" localSheetId="2">'труд рес '!$A$1:$I$60</definedName>
    <definedName name="_xlnm.Print_Area" localSheetId="6">'цены на металл'!$A$1:$O$97</definedName>
    <definedName name="_xlnm.Print_Area" localSheetId="7">'цены на металл 2'!$A$1:$O$76</definedName>
  </definedNames>
  <calcPr calcId="152511" refMode="R1C1"/>
</workbook>
</file>

<file path=xl/calcChain.xml><?xml version="1.0" encoding="utf-8"?>
<calcChain xmlns="http://schemas.openxmlformats.org/spreadsheetml/2006/main">
  <c r="D107" i="263" l="1"/>
  <c r="C107" i="263"/>
  <c r="D104" i="263"/>
  <c r="C104" i="263"/>
  <c r="D90" i="263"/>
  <c r="C90" i="263"/>
  <c r="D89" i="263"/>
  <c r="C89" i="263"/>
  <c r="D86" i="263"/>
  <c r="C86" i="263"/>
  <c r="D62" i="263"/>
  <c r="C62" i="263"/>
  <c r="D55" i="263"/>
  <c r="C55" i="263"/>
  <c r="D51" i="263"/>
  <c r="C51" i="263"/>
  <c r="D47" i="263"/>
  <c r="C47" i="263"/>
  <c r="D44" i="263"/>
  <c r="D43" i="263" s="1"/>
  <c r="C44" i="263"/>
  <c r="E43" i="263"/>
  <c r="C43" i="263"/>
  <c r="D39" i="263"/>
  <c r="C39" i="263"/>
  <c r="D33" i="263"/>
  <c r="C33" i="263"/>
  <c r="D27" i="263"/>
  <c r="C27" i="263"/>
  <c r="C7" i="263" s="1"/>
  <c r="C5" i="263" s="1"/>
  <c r="E7" i="263"/>
  <c r="D7" i="263"/>
  <c r="D5" i="263" s="1"/>
  <c r="E5" i="263"/>
  <c r="H48" i="261" l="1"/>
  <c r="G48" i="261"/>
  <c r="E40" i="261"/>
  <c r="H39" i="261"/>
  <c r="G39" i="261"/>
  <c r="H38" i="261"/>
  <c r="G38" i="261"/>
  <c r="H37" i="261"/>
  <c r="G37" i="261"/>
  <c r="H36" i="261"/>
  <c r="G36" i="261"/>
  <c r="H35" i="261"/>
  <c r="G35" i="261"/>
  <c r="H34" i="261"/>
  <c r="G34" i="261"/>
  <c r="H32" i="261"/>
  <c r="G32" i="261"/>
  <c r="F31" i="261"/>
  <c r="H31" i="261" s="1"/>
  <c r="D31" i="261"/>
  <c r="D40" i="261" s="1"/>
  <c r="H20" i="261"/>
  <c r="G20" i="261"/>
  <c r="H19" i="261"/>
  <c r="G19" i="261"/>
  <c r="H18" i="261"/>
  <c r="G18" i="261"/>
  <c r="H17" i="261"/>
  <c r="G17" i="261"/>
  <c r="H16" i="261"/>
  <c r="G16" i="261"/>
  <c r="H15" i="261"/>
  <c r="G15" i="261"/>
  <c r="H14" i="261"/>
  <c r="G14" i="261"/>
  <c r="H13" i="261"/>
  <c r="G13" i="261"/>
  <c r="H12" i="261"/>
  <c r="G12" i="261"/>
  <c r="H11" i="261"/>
  <c r="G11" i="261"/>
  <c r="H10" i="261"/>
  <c r="G10" i="261"/>
  <c r="H9" i="261"/>
  <c r="G9" i="261"/>
  <c r="H8" i="261"/>
  <c r="G8" i="261"/>
  <c r="H6" i="261"/>
  <c r="G6" i="261"/>
  <c r="F40" i="261" l="1"/>
  <c r="G40" i="261" s="1"/>
  <c r="G31" i="261"/>
  <c r="H40" i="261"/>
  <c r="E70" i="255" l="1"/>
  <c r="C69" i="255"/>
  <c r="D69" i="255"/>
  <c r="J73" i="98" l="1"/>
  <c r="G73" i="98" l="1"/>
  <c r="D73" i="98"/>
  <c r="I73" i="98"/>
  <c r="F73" i="98"/>
  <c r="C73" i="98"/>
  <c r="F20" i="149" l="1"/>
  <c r="F13" i="149" l="1"/>
  <c r="F5" i="23" l="1"/>
  <c r="F5" i="149"/>
  <c r="AV30" i="26"/>
  <c r="F17" i="95"/>
  <c r="N17" i="95"/>
  <c r="E69" i="255"/>
  <c r="E34" i="255"/>
  <c r="C72" i="98"/>
  <c r="D72" i="98"/>
  <c r="F72" i="98"/>
  <c r="G72" i="98"/>
  <c r="I72" i="98"/>
  <c r="J72" i="98"/>
  <c r="D70" i="98"/>
  <c r="D71" i="98"/>
  <c r="J70" i="98"/>
  <c r="J71" i="98"/>
  <c r="G70" i="98"/>
  <c r="G71" i="98"/>
  <c r="I70" i="98"/>
  <c r="I71" i="98"/>
  <c r="F70" i="98"/>
  <c r="F71" i="98"/>
  <c r="C70" i="98"/>
  <c r="C71" i="98"/>
  <c r="F25" i="149"/>
  <c r="F24" i="149"/>
  <c r="F21" i="149"/>
  <c r="E22" i="149"/>
  <c r="F69" i="255"/>
  <c r="E68" i="255"/>
  <c r="E67" i="255"/>
  <c r="E64" i="255"/>
  <c r="E63" i="255"/>
  <c r="E62" i="255"/>
  <c r="E61" i="255"/>
  <c r="E60" i="255"/>
  <c r="E58" i="255"/>
  <c r="E57" i="255"/>
  <c r="E56" i="255"/>
  <c r="E55" i="255"/>
  <c r="E53" i="255"/>
  <c r="E52" i="255"/>
  <c r="E51" i="255"/>
  <c r="E50" i="255"/>
  <c r="E49" i="255"/>
  <c r="E48" i="255"/>
  <c r="E47" i="255"/>
  <c r="E46" i="255"/>
  <c r="E45" i="255"/>
  <c r="E44" i="255"/>
  <c r="E43" i="255"/>
  <c r="E42" i="255"/>
  <c r="E41" i="255"/>
  <c r="E40" i="255"/>
  <c r="E39" i="255"/>
  <c r="E38" i="255"/>
  <c r="E37" i="255"/>
  <c r="E36" i="255"/>
  <c r="E33" i="255"/>
  <c r="E32" i="255"/>
  <c r="E31" i="255"/>
  <c r="E30" i="255"/>
  <c r="E29" i="255"/>
  <c r="E28" i="255"/>
  <c r="E27" i="255"/>
  <c r="E26" i="255"/>
  <c r="E25" i="255"/>
  <c r="E24" i="255"/>
  <c r="E23" i="255"/>
  <c r="E22" i="255"/>
  <c r="E21" i="255"/>
  <c r="E20" i="255"/>
  <c r="E19" i="255"/>
  <c r="E18" i="255"/>
  <c r="E17" i="255"/>
  <c r="E16" i="255"/>
  <c r="E15" i="255"/>
  <c r="E14" i="255"/>
  <c r="E13" i="255"/>
  <c r="E12" i="255"/>
  <c r="E11" i="255"/>
  <c r="E10" i="255"/>
  <c r="E9" i="255"/>
  <c r="E8" i="255"/>
  <c r="E7" i="255"/>
  <c r="E6" i="255"/>
  <c r="C69" i="98"/>
  <c r="D69" i="98"/>
  <c r="F69" i="98"/>
  <c r="G69" i="98"/>
  <c r="I69" i="98"/>
  <c r="J69" i="98"/>
  <c r="AW30" i="26"/>
  <c r="C13" i="149"/>
  <c r="E13" i="149"/>
  <c r="I68" i="98"/>
  <c r="F68" i="98"/>
  <c r="C68" i="98"/>
  <c r="D68" i="98"/>
  <c r="G68" i="98"/>
  <c r="J68" i="98"/>
  <c r="G13" i="149"/>
  <c r="D13" i="149"/>
  <c r="I17" i="95"/>
  <c r="J67" i="98"/>
  <c r="G67" i="98"/>
  <c r="D67" i="98"/>
  <c r="I67" i="98"/>
  <c r="F67" i="98"/>
  <c r="C67" i="98"/>
  <c r="F6" i="23"/>
  <c r="F7" i="23"/>
  <c r="F9" i="23"/>
  <c r="F9" i="149"/>
  <c r="F11" i="149"/>
  <c r="G22" i="149"/>
  <c r="AU30" i="26"/>
  <c r="I61" i="98"/>
  <c r="F61" i="98"/>
  <c r="C61" i="98"/>
  <c r="AT30" i="26"/>
  <c r="AS30" i="26"/>
  <c r="C26" i="26"/>
  <c r="B26" i="26"/>
  <c r="C20" i="26"/>
  <c r="B20" i="26"/>
  <c r="C15" i="26"/>
  <c r="B15" i="26"/>
  <c r="M17" i="95"/>
  <c r="L17" i="95"/>
  <c r="K17" i="95"/>
  <c r="J17" i="95"/>
  <c r="H17" i="95"/>
  <c r="G17" i="95"/>
  <c r="E17" i="95"/>
  <c r="D17" i="95"/>
  <c r="C17" i="95"/>
  <c r="J65" i="98"/>
  <c r="I65" i="98"/>
  <c r="G65" i="98"/>
  <c r="F65" i="98"/>
  <c r="D65" i="98"/>
  <c r="C65" i="98"/>
  <c r="J64" i="98"/>
  <c r="I64" i="98"/>
  <c r="G64" i="98"/>
  <c r="F64" i="98"/>
  <c r="D64" i="98"/>
  <c r="C64" i="98"/>
  <c r="J63" i="98"/>
  <c r="I63" i="98"/>
  <c r="G63" i="98"/>
  <c r="F63" i="98"/>
  <c r="D63" i="98"/>
  <c r="C63" i="98"/>
  <c r="J62" i="98"/>
  <c r="I62" i="98"/>
  <c r="G62" i="98"/>
  <c r="F62" i="98"/>
  <c r="D62" i="98"/>
  <c r="C62" i="98"/>
  <c r="J61" i="98"/>
  <c r="G61" i="98"/>
  <c r="D61" i="98"/>
  <c r="J60" i="98"/>
  <c r="I60" i="98"/>
  <c r="G60" i="98"/>
  <c r="F60" i="98"/>
  <c r="D60" i="98"/>
  <c r="C60" i="98"/>
  <c r="J59" i="98"/>
  <c r="I59" i="98"/>
  <c r="G59" i="98"/>
  <c r="F59" i="98"/>
  <c r="D59" i="98"/>
  <c r="C59" i="98"/>
  <c r="J58" i="98"/>
  <c r="I58" i="98"/>
  <c r="G58" i="98"/>
  <c r="F58" i="98"/>
  <c r="D58" i="98"/>
  <c r="C58" i="98"/>
  <c r="J57" i="98"/>
  <c r="I57" i="98"/>
  <c r="G57" i="98"/>
  <c r="F57" i="98"/>
  <c r="D57" i="98"/>
  <c r="C57" i="98"/>
  <c r="J56" i="98"/>
  <c r="I56" i="98"/>
  <c r="G56" i="98"/>
  <c r="F56" i="98"/>
  <c r="D56" i="98"/>
  <c r="C56" i="98"/>
  <c r="J55" i="98"/>
  <c r="I55" i="98"/>
  <c r="G55" i="98"/>
  <c r="F55" i="98"/>
  <c r="D55" i="98"/>
  <c r="C55" i="98"/>
  <c r="J54" i="98"/>
  <c r="I54" i="98"/>
  <c r="G54" i="98"/>
  <c r="F54" i="98"/>
  <c r="D54" i="98"/>
  <c r="C54" i="98"/>
  <c r="J51" i="98"/>
  <c r="I51" i="98"/>
  <c r="G51" i="98"/>
  <c r="F51" i="98"/>
  <c r="D51" i="98"/>
  <c r="C51" i="98"/>
  <c r="J50" i="98"/>
  <c r="I50" i="98"/>
  <c r="G50" i="98"/>
  <c r="F50" i="98"/>
  <c r="D50" i="98"/>
  <c r="C50" i="98"/>
  <c r="J49" i="98"/>
  <c r="I49" i="98"/>
  <c r="G49" i="98"/>
  <c r="F49" i="98"/>
  <c r="D49" i="98"/>
  <c r="C49" i="98"/>
  <c r="J48" i="98"/>
  <c r="I48" i="98"/>
  <c r="G48" i="98"/>
  <c r="F48" i="98"/>
  <c r="D48" i="98"/>
  <c r="C48" i="98"/>
  <c r="J47" i="98"/>
  <c r="I47" i="98"/>
  <c r="G47" i="98"/>
  <c r="F47" i="98"/>
  <c r="D47" i="98"/>
  <c r="C47" i="98"/>
  <c r="J46" i="98"/>
  <c r="I46" i="98"/>
  <c r="G46" i="98"/>
  <c r="F46" i="98"/>
  <c r="D46" i="98"/>
  <c r="C46" i="98"/>
  <c r="J45" i="98"/>
  <c r="I45" i="98"/>
  <c r="G45" i="98"/>
  <c r="F45" i="98"/>
  <c r="D45" i="98"/>
  <c r="C45" i="98"/>
  <c r="J44" i="98"/>
  <c r="I44" i="98"/>
  <c r="G44" i="98"/>
  <c r="F44" i="98"/>
  <c r="D44" i="98"/>
  <c r="C44" i="98"/>
  <c r="J43" i="98"/>
  <c r="I43" i="98"/>
  <c r="G43" i="98"/>
  <c r="F43" i="98"/>
  <c r="D43" i="98"/>
  <c r="C43" i="98"/>
  <c r="J42" i="98"/>
  <c r="I42" i="98"/>
  <c r="G42" i="98"/>
  <c r="F42" i="98"/>
  <c r="D42" i="98"/>
  <c r="C42" i="98"/>
  <c r="J41" i="98"/>
  <c r="I41" i="98"/>
  <c r="G41" i="98"/>
  <c r="F41" i="98"/>
  <c r="D41" i="98"/>
  <c r="C41" i="98"/>
  <c r="J40" i="98"/>
  <c r="I40" i="98"/>
  <c r="G40" i="98"/>
  <c r="F40" i="98"/>
  <c r="D40" i="98"/>
  <c r="C40" i="98"/>
  <c r="J39" i="98"/>
  <c r="I39" i="98"/>
  <c r="G39" i="98"/>
  <c r="F39" i="98"/>
  <c r="D39" i="98"/>
  <c r="C39" i="98"/>
  <c r="J38" i="98"/>
  <c r="I38" i="98"/>
  <c r="G38" i="98"/>
  <c r="F38" i="98"/>
  <c r="D38" i="98"/>
  <c r="C38" i="98"/>
  <c r="J37" i="98"/>
  <c r="I37" i="98"/>
  <c r="G37" i="98"/>
  <c r="F37" i="98"/>
  <c r="D37" i="98"/>
  <c r="C37" i="98"/>
  <c r="J36" i="98"/>
  <c r="I36" i="98"/>
  <c r="G36" i="98"/>
  <c r="F36" i="98"/>
  <c r="D36" i="98"/>
  <c r="C36" i="98"/>
  <c r="J35" i="98"/>
  <c r="I35" i="98"/>
  <c r="G35" i="98"/>
  <c r="F35" i="98"/>
  <c r="D35" i="98"/>
  <c r="C35" i="98"/>
  <c r="J34" i="98"/>
  <c r="I34" i="98"/>
  <c r="G34" i="98"/>
  <c r="F34" i="98"/>
  <c r="D34" i="98"/>
  <c r="C34" i="98"/>
  <c r="J33" i="98"/>
  <c r="I33" i="98"/>
  <c r="G33" i="98"/>
  <c r="F33" i="98"/>
  <c r="D33" i="98"/>
  <c r="C33" i="98"/>
  <c r="J32" i="98"/>
  <c r="I32" i="98"/>
  <c r="G32" i="98"/>
  <c r="F32" i="98"/>
  <c r="D32" i="98"/>
  <c r="C32" i="98"/>
  <c r="J31" i="98"/>
  <c r="I31" i="98"/>
  <c r="G31" i="98"/>
  <c r="F31" i="98"/>
  <c r="D31" i="98"/>
  <c r="C31" i="98"/>
  <c r="J30" i="98"/>
  <c r="I30" i="98"/>
  <c r="G30" i="98"/>
  <c r="F30" i="98"/>
  <c r="D30" i="98"/>
  <c r="C30" i="98"/>
  <c r="J29" i="98"/>
  <c r="I29" i="98"/>
  <c r="G29" i="98"/>
  <c r="F29" i="98"/>
  <c r="D29" i="98"/>
  <c r="C29" i="98"/>
  <c r="J28" i="98"/>
  <c r="I28" i="98"/>
  <c r="G28" i="98"/>
  <c r="F28" i="98"/>
  <c r="C28" i="98"/>
  <c r="J27" i="98"/>
  <c r="I27" i="98"/>
  <c r="G27" i="98"/>
  <c r="F27" i="98"/>
  <c r="D27" i="98"/>
  <c r="C27" i="98"/>
  <c r="J26" i="98"/>
  <c r="I26" i="98"/>
  <c r="G26" i="98"/>
  <c r="F26" i="98"/>
  <c r="D26" i="98"/>
  <c r="C26" i="98"/>
  <c r="J25" i="98"/>
  <c r="I25" i="98"/>
  <c r="G25" i="98"/>
  <c r="F25" i="98"/>
  <c r="D25" i="98"/>
  <c r="C25" i="98"/>
  <c r="J24" i="98"/>
  <c r="I24" i="98"/>
  <c r="G24" i="98"/>
  <c r="F24" i="98"/>
  <c r="D24" i="98"/>
  <c r="C24" i="98"/>
  <c r="J23" i="98"/>
  <c r="I23" i="98"/>
  <c r="G23" i="98"/>
  <c r="F23" i="98"/>
  <c r="D23" i="98"/>
  <c r="C23" i="98"/>
  <c r="J22" i="98"/>
  <c r="I22" i="98"/>
  <c r="G22" i="98"/>
  <c r="F22" i="98"/>
  <c r="D22" i="98"/>
  <c r="C22" i="98"/>
  <c r="J21" i="98"/>
  <c r="I21" i="98"/>
  <c r="G21" i="98"/>
  <c r="F21" i="98"/>
  <c r="D21" i="98"/>
  <c r="C21" i="98"/>
  <c r="J20" i="98"/>
  <c r="I20" i="98"/>
  <c r="G20" i="98"/>
  <c r="F20" i="98"/>
  <c r="D20" i="98"/>
  <c r="C20" i="98"/>
  <c r="J19" i="98"/>
  <c r="I19" i="98"/>
  <c r="G19" i="98"/>
  <c r="F19" i="98"/>
  <c r="D19" i="98"/>
  <c r="C19" i="98"/>
  <c r="J18" i="98"/>
  <c r="I18" i="98"/>
  <c r="G18" i="98"/>
  <c r="F18" i="98"/>
  <c r="D18" i="98"/>
  <c r="C18" i="98"/>
  <c r="J17" i="98"/>
  <c r="I17" i="98"/>
  <c r="G17" i="98"/>
  <c r="F17" i="98"/>
  <c r="D17" i="98"/>
  <c r="C17" i="98"/>
  <c r="J16" i="98"/>
  <c r="I16" i="98"/>
  <c r="G16" i="98"/>
  <c r="F16" i="98"/>
  <c r="D16" i="98"/>
  <c r="C16" i="98"/>
  <c r="J15" i="98"/>
  <c r="I15" i="98"/>
  <c r="G15" i="98"/>
  <c r="F15" i="98"/>
  <c r="D15" i="98"/>
  <c r="C15" i="98"/>
  <c r="J14" i="98"/>
  <c r="I14" i="98"/>
  <c r="G14" i="98"/>
  <c r="F14" i="98"/>
  <c r="D14" i="98"/>
  <c r="C14" i="98"/>
  <c r="J13" i="98"/>
  <c r="I13" i="98"/>
  <c r="G13" i="98"/>
  <c r="F13" i="98"/>
  <c r="D13" i="98"/>
  <c r="C13" i="98"/>
  <c r="J12" i="98"/>
  <c r="I12" i="98"/>
  <c r="G12" i="98"/>
  <c r="F12" i="98"/>
  <c r="D12" i="98"/>
  <c r="C12" i="98"/>
  <c r="J11" i="98"/>
  <c r="I11" i="98"/>
  <c r="G11" i="98"/>
  <c r="F11" i="98"/>
  <c r="G10" i="98"/>
  <c r="F10" i="98"/>
  <c r="G9" i="98"/>
  <c r="F9" i="98"/>
  <c r="G8" i="98"/>
  <c r="F8" i="98"/>
  <c r="G7" i="98"/>
  <c r="F7" i="98"/>
  <c r="G6" i="98"/>
  <c r="F6" i="98"/>
  <c r="G5" i="98"/>
  <c r="F5" i="98"/>
  <c r="F13" i="23"/>
  <c r="F12" i="23"/>
  <c r="F11" i="23"/>
  <c r="D22" i="149"/>
  <c r="C22" i="149"/>
  <c r="F22" i="149" s="1"/>
  <c r="AR30" i="26"/>
  <c r="AQ30" i="26"/>
  <c r="AP30" i="26"/>
  <c r="AO30" i="26"/>
  <c r="AN30" i="26"/>
  <c r="AM30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C16" i="26"/>
  <c r="B16" i="26"/>
  <c r="C11" i="26"/>
  <c r="B11" i="26"/>
</calcChain>
</file>

<file path=xl/sharedStrings.xml><?xml version="1.0" encoding="utf-8"?>
<sst xmlns="http://schemas.openxmlformats.org/spreadsheetml/2006/main" count="1012" uniqueCount="564">
  <si>
    <t>Магаданская область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</si>
  <si>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</si>
  <si>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</si>
  <si>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</si>
  <si>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</si>
  <si>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</si>
  <si>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</si>
  <si>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</si>
  <si>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</si>
  <si>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</si>
  <si>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</si>
  <si>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</si>
  <si>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</si>
  <si>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</si>
  <si>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</si>
  <si>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</si>
  <si>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Красноярск</t>
  </si>
  <si>
    <t>1 поездка</t>
  </si>
  <si>
    <t>Водоснабжение и канализация</t>
  </si>
  <si>
    <t>Отопление</t>
  </si>
  <si>
    <t>Горячее водоснабжение</t>
  </si>
  <si>
    <t>рублей</t>
  </si>
  <si>
    <t>Аи - 80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</si>
  <si>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</si>
  <si>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</si>
  <si>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</si>
  <si>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</si>
  <si>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</si>
  <si>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</si>
  <si>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</si>
  <si>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 xml:space="preserve">  из них:  присвоен статус безработного</t>
  </si>
  <si>
    <t>Родилось</t>
  </si>
  <si>
    <t>Умерло</t>
  </si>
  <si>
    <t xml:space="preserve"> Средняя цена продуктов питания:       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</si>
  <si>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</si>
  <si>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</si>
  <si>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</si>
  <si>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</si>
  <si>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</si>
  <si>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</si>
  <si>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Бытовые услуги населению: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</si>
  <si>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</si>
  <si>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</si>
  <si>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</si>
  <si>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</si>
  <si>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</si>
  <si>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</si>
  <si>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</si>
  <si>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Заявленная потребность предприятиями и организациями в работниках на конец отчетного периода</t>
  </si>
  <si>
    <t>руб./ 1 кв.м. общей площади</t>
  </si>
  <si>
    <t>руб./кВт-час</t>
  </si>
  <si>
    <t>ТАО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</si>
  <si>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</si>
  <si>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</si>
  <si>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</si>
  <si>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</si>
  <si>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</si>
  <si>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1.</t>
  </si>
  <si>
    <t>Миграционный прирост населения</t>
  </si>
  <si>
    <t>МО город  Норильск</t>
  </si>
  <si>
    <t xml:space="preserve">МО город  Норильск </t>
  </si>
  <si>
    <t>нарастающим итогом с начала года</t>
  </si>
  <si>
    <t>Наименование показателя</t>
  </si>
  <si>
    <t>Прибыло</t>
  </si>
  <si>
    <t>Выбыло</t>
  </si>
  <si>
    <t xml:space="preserve"> Абонентская плата за домашний телефон</t>
  </si>
  <si>
    <t xml:space="preserve"> мука пшеничная (в/с)</t>
  </si>
  <si>
    <t xml:space="preserve"> макаронные изделия </t>
  </si>
  <si>
    <t xml:space="preserve"> крупа гречневая</t>
  </si>
  <si>
    <t xml:space="preserve"> картофель</t>
  </si>
  <si>
    <t xml:space="preserve"> лук репчатый</t>
  </si>
  <si>
    <t xml:space="preserve"> говядина б/к</t>
  </si>
  <si>
    <t xml:space="preserve"> говядина н/к</t>
  </si>
  <si>
    <t xml:space="preserve"> свинина н/к</t>
  </si>
  <si>
    <t xml:space="preserve"> свинина б/к</t>
  </si>
  <si>
    <t xml:space="preserve"> яйцо куриное</t>
  </si>
  <si>
    <t xml:space="preserve"> кефир</t>
  </si>
  <si>
    <t xml:space="preserve"> сметана 20%</t>
  </si>
  <si>
    <t xml:space="preserve"> сыр твердый</t>
  </si>
  <si>
    <t xml:space="preserve"> масло животное</t>
  </si>
  <si>
    <t xml:space="preserve"> масло растительное</t>
  </si>
  <si>
    <t xml:space="preserve"> пиво (отечественное)</t>
  </si>
  <si>
    <t xml:space="preserve"> водка </t>
  </si>
  <si>
    <t xml:space="preserve"> помывка в бане   (в общем зале - 2 часа)</t>
  </si>
  <si>
    <t xml:space="preserve"> стрижка модельная женская</t>
  </si>
  <si>
    <t xml:space="preserve"> стрижка модельная мужская</t>
  </si>
  <si>
    <t xml:space="preserve"> пошив брюк</t>
  </si>
  <si>
    <t xml:space="preserve"> пошив платья</t>
  </si>
  <si>
    <t xml:space="preserve"> ремонт женской обуви (полиурет. набойки), с учетом НДС</t>
  </si>
  <si>
    <t xml:space="preserve"> химчистка мужского костюма</t>
  </si>
  <si>
    <t xml:space="preserve"> стирка и глажение 1 кг. белья </t>
  </si>
  <si>
    <t xml:space="preserve"> Предоставление разговора на автоматической междугородней телефон. связи на расстоянии 601-1200 км. (1 мин)</t>
  </si>
  <si>
    <t xml:space="preserve"> Предоставление разговора по автономной  междугородней телефон. связи на расстоянии 1201-3000 км. (1 мин)</t>
  </si>
  <si>
    <t xml:space="preserve"> Отправка телеграмм по России (15 слов)</t>
  </si>
  <si>
    <t xml:space="preserve"> 1 день проживания на 1-го человека в санатории "Заполярье"</t>
  </si>
  <si>
    <t xml:space="preserve"> Дома отдыха и пансионаты (1 день пребыв.) г. Сочи</t>
  </si>
  <si>
    <t xml:space="preserve"> отопление</t>
  </si>
  <si>
    <t xml:space="preserve"> горячее водоснабжение</t>
  </si>
  <si>
    <t xml:space="preserve"> холодное водоснабжение + канализация</t>
  </si>
  <si>
    <t xml:space="preserve"> Фактическая оплата родителями содержания 1-го ребенка в ДДУ</t>
  </si>
  <si>
    <t xml:space="preserve"> Доля фактической оплаты родителями содержания 1-го ребенка в ДДУ в общей себестоимости</t>
  </si>
  <si>
    <t>Предоставление прочих коммунальных, социальных и персональных услуг</t>
  </si>
  <si>
    <t>Ед. изм.</t>
  </si>
  <si>
    <t>12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</si>
  <si>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</si>
  <si>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</si>
  <si>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</si>
  <si>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</si>
  <si>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</si>
  <si>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</si>
  <si>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</si>
  <si>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</si>
  <si>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</si>
  <si>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r>
      <t xml:space="preserve"> </t>
    </r>
    <r>
      <rPr>
        <sz val="13"/>
        <rFont val="Times New Roman Cyr"/>
        <family val="1"/>
        <charset val="204"/>
      </rPr>
      <t>+, -</t>
    </r>
  </si>
  <si>
    <t>Динамика потребительских цен</t>
  </si>
  <si>
    <t xml:space="preserve"> Стоимость проезда в городском общественном транспорте (автобус)</t>
  </si>
  <si>
    <t>июль</t>
  </si>
  <si>
    <t>месяц</t>
  </si>
  <si>
    <t>Услуги по снабжению эл/энергией</t>
  </si>
  <si>
    <t>Городской муницип. автобус</t>
  </si>
  <si>
    <t>Аи - 92 (93)</t>
  </si>
  <si>
    <t>Аи - 95 (96)</t>
  </si>
  <si>
    <t>(руб.)</t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</si>
  <si>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</si>
  <si>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</si>
  <si>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</si>
  <si>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</si>
  <si>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</si>
  <si>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</si>
  <si>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</si>
  <si>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</si>
  <si>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октябрь</t>
  </si>
  <si>
    <t>Платные услуги</t>
  </si>
  <si>
    <t>Индекс потребительских цен</t>
  </si>
  <si>
    <t>Все товары</t>
  </si>
  <si>
    <t>ноябрь</t>
  </si>
  <si>
    <t>декабрь</t>
  </si>
  <si>
    <t>декабрь 2007**</t>
  </si>
  <si>
    <t>Таймырский Долгано-Ненецкий муницип. район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</si>
  <si>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</si>
  <si>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</si>
  <si>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>Сахалинская область</t>
  </si>
  <si>
    <t>Д е м о г р а ф и я</t>
  </si>
  <si>
    <t xml:space="preserve"> Плавательный бассейн  расценка за 1 занятие (по абонементу)</t>
  </si>
  <si>
    <t>руб./Гкал</t>
  </si>
  <si>
    <t>руб./куб.м</t>
  </si>
  <si>
    <t>по инвалидности всего, в т.ч.</t>
  </si>
  <si>
    <t>по возрасту всего, в т.ч.</t>
  </si>
  <si>
    <t>Транспорт и связь</t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</si>
  <si>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</si>
  <si>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</si>
  <si>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</si>
  <si>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Тариф по маршруту Норильск-Красноярск</t>
  </si>
  <si>
    <t>Тариф по маршруту Норильск-Москва</t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</si>
  <si>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</si>
  <si>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</si>
  <si>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</si>
  <si>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</si>
  <si>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 xml:space="preserve"> </t>
  </si>
  <si>
    <t xml:space="preserve">     работающие</t>
  </si>
  <si>
    <t xml:space="preserve">     неработающие</t>
  </si>
  <si>
    <t>Информация о среднесписочной численности работников бюджетной сферы</t>
  </si>
  <si>
    <t>декабрь 2009</t>
  </si>
  <si>
    <t>золото</t>
  </si>
  <si>
    <t>серебро</t>
  </si>
  <si>
    <t xml:space="preserve"> Базовый тариф, взимаемый с родителей за содержание 1-го ребенка в ДДУ</t>
  </si>
  <si>
    <t xml:space="preserve">январь </t>
  </si>
  <si>
    <t xml:space="preserve"> изготовление фотоснимков для паспорта  (6 шт.)</t>
  </si>
  <si>
    <t>ё</t>
  </si>
  <si>
    <t xml:space="preserve"> - высшее образование</t>
  </si>
  <si>
    <t xml:space="preserve"> - среднее профессиональное образование</t>
  </si>
  <si>
    <t>Социальная инфраструктура</t>
  </si>
  <si>
    <t>ежеквартальная информация</t>
  </si>
  <si>
    <t>ед.</t>
  </si>
  <si>
    <t xml:space="preserve"> - центр информационных технологий</t>
  </si>
  <si>
    <t>1</t>
  </si>
  <si>
    <t>Культура</t>
  </si>
  <si>
    <t>Спорт</t>
  </si>
  <si>
    <t>29 / 32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</si>
  <si>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</si>
  <si>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</si>
  <si>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</si>
  <si>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</si>
  <si>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</si>
  <si>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средняя цена</t>
  </si>
  <si>
    <r>
      <t xml:space="preserve">никель $/т       </t>
    </r>
    <r>
      <rPr>
        <sz val="18"/>
        <rFont val="Times New Roman"/>
        <family val="1"/>
        <charset val="204"/>
      </rPr>
      <t xml:space="preserve"> </t>
    </r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</si>
  <si>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</si>
  <si>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</si>
  <si>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</si>
  <si>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</si>
  <si>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</si>
  <si>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</si>
  <si>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</si>
  <si>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</si>
  <si>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</si>
  <si>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</si>
  <si>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</si>
  <si>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</si>
  <si>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</si>
  <si>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</si>
  <si>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</si>
  <si>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</si>
  <si>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</si>
  <si>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</si>
  <si>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</si>
  <si>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</si>
  <si>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</si>
  <si>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</si>
  <si>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</si>
  <si>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</si>
  <si>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</si>
  <si>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</si>
  <si>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</si>
  <si>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</si>
  <si>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4 кв. 2011</t>
  </si>
  <si>
    <t>1 кв. 2012</t>
  </si>
  <si>
    <t>2 кв. 2012</t>
  </si>
  <si>
    <t>МО город Норильск</t>
  </si>
  <si>
    <t>3 кв. 2012</t>
  </si>
  <si>
    <t>4 кв. 2012</t>
  </si>
  <si>
    <t xml:space="preserve"> Тарифы для населения на жилищно-коммунальное хозяйство: </t>
  </si>
  <si>
    <t xml:space="preserve"> электроэнергия </t>
  </si>
  <si>
    <t>из них:</t>
  </si>
  <si>
    <t>нет данных</t>
  </si>
  <si>
    <t xml:space="preserve"> - не имеющие основного общего образования</t>
  </si>
  <si>
    <t>1 кв. 2013</t>
  </si>
  <si>
    <t>Динамика индекса потребительских цен по Красноярскому краю (отчетный месяц к предыдущему), %</t>
  </si>
  <si>
    <t>2 кв. 2013</t>
  </si>
  <si>
    <t>1) Муниципальное образование город Норильск объединяет в себе три административных района: Кайеркан, Талнах и Центральный, а также поселок Снежногорск</t>
  </si>
  <si>
    <r>
      <t>Постоянное население - всего</t>
    </r>
    <r>
      <rPr>
        <vertAlign val="superscript"/>
        <sz val="13"/>
        <rFont val="Times New Roman Cyr"/>
        <charset val="204"/>
      </rPr>
      <t>1)</t>
    </r>
  </si>
  <si>
    <t>МО г. Норильск</t>
  </si>
  <si>
    <t>от 300 до 2200</t>
  </si>
  <si>
    <t>3 кв. 2013</t>
  </si>
  <si>
    <t>Динамика индекса потребительских цен по Российской Федерации (отчетный месяц к предыдущему), %</t>
  </si>
  <si>
    <t xml:space="preserve"> хлеб ржано-пшеничный</t>
  </si>
  <si>
    <t>нужно восстанавливать</t>
  </si>
  <si>
    <r>
      <t>Стоимость минимального набора продуктов питания</t>
    </r>
    <r>
      <rPr>
        <vertAlign val="superscript"/>
        <sz val="18"/>
        <rFont val="Times New Roman"/>
        <family val="1"/>
        <charset val="204"/>
      </rPr>
      <t>1)</t>
    </r>
  </si>
  <si>
    <t xml:space="preserve">2) Маршруты в черте районов: Центральный, Кайеркан, Талнах / межрайонные маршруты </t>
  </si>
  <si>
    <t xml:space="preserve">Прочие (по случаю потери кормильца, военнослужащие, гос. служащие, 
дети-инвалиды до 18 лет): </t>
  </si>
  <si>
    <t xml:space="preserve">         Администрация города Норильска, Аппараты управлений 
         Администрации города Норильска</t>
  </si>
  <si>
    <t xml:space="preserve">         Структурные подразделения (без аппаратов):</t>
  </si>
  <si>
    <t xml:space="preserve">                - Управление по делам культуры и искусства </t>
  </si>
  <si>
    <t xml:space="preserve">                - Управление общего и дошкольного образования</t>
  </si>
  <si>
    <t xml:space="preserve">         Прочие: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</si>
  <si>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</si>
  <si>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</si>
  <si>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</si>
  <si>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</si>
  <si>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</si>
  <si>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</si>
  <si>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</si>
  <si>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</si>
  <si>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</si>
  <si>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</si>
  <si>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</si>
  <si>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</si>
  <si>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</si>
  <si>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1.15</t>
  </si>
  <si>
    <t>Добыча полезных ископаемых</t>
  </si>
  <si>
    <r>
      <rPr>
        <sz val="13"/>
        <rFont val="Times New Roman Cyr"/>
        <family val="1"/>
        <charset val="204"/>
      </rPr>
      <t>Обрабатывающие производства</t>
    </r>
    <r>
      <rPr>
        <b/>
        <sz val="13"/>
        <rFont val="Times New Roman Cyr"/>
        <charset val="204"/>
      </rPr>
      <t xml:space="preserve"> </t>
    </r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</si>
  <si>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</si>
  <si>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</si>
  <si>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автотранспорт. средств, мотоциклов, бытовых изделий и предметов личного пользования</t>
  </si>
  <si>
    <t>Гостиницы и рестораны</t>
  </si>
  <si>
    <r>
      <rPr>
        <sz val="13"/>
        <rFont val="Times New Roman Cyr"/>
        <charset val="204"/>
      </rPr>
      <t>Финансовая деятельность</t>
    </r>
    <r>
      <rPr>
        <b/>
        <sz val="13"/>
        <rFont val="Times New Roman Cyr"/>
        <charset val="204"/>
      </rPr>
      <t xml:space="preserve"> </t>
    </r>
  </si>
  <si>
    <t>Операции с недвижимым имуществом, аренда и предоставление услуг</t>
  </si>
  <si>
    <t>Государственное управление и обеспечение военной безопасности, социальное страхование</t>
  </si>
  <si>
    <t>Здравоохранение и предоставление социальных услуг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</si>
  <si>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</si>
  <si>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r>
      <rPr>
        <sz val="13"/>
        <rFont val="Times New Roman Cyr"/>
        <charset val="204"/>
      </rPr>
      <t>Сельское хозяйство, охота и лесное хозяйство</t>
    </r>
    <r>
      <rPr>
        <b/>
        <vertAlign val="superscript"/>
        <sz val="13"/>
        <rFont val="Times New Roman Cyr"/>
        <charset val="204"/>
      </rPr>
      <t>2)</t>
    </r>
  </si>
  <si>
    <r>
      <rPr>
        <sz val="13"/>
        <rFont val="Times New Roman Cyr"/>
        <family val="1"/>
        <charset val="204"/>
      </rPr>
      <t>Рыболовство, рыбоводство</t>
    </r>
    <r>
      <rPr>
        <b/>
        <vertAlign val="superscript"/>
        <sz val="13"/>
        <rFont val="Times New Roman Cyr"/>
        <charset val="204"/>
      </rPr>
      <t>2)</t>
    </r>
  </si>
  <si>
    <r>
      <t>Средние цены на металлы</t>
    </r>
    <r>
      <rPr>
        <sz val="22"/>
        <rFont val="Times New Roman"/>
        <family val="1"/>
        <charset val="204"/>
      </rPr>
      <t xml:space="preserve"> (по данным Лондонской биржи металлов)</t>
    </r>
  </si>
  <si>
    <t>4 кв. 2013</t>
  </si>
  <si>
    <t>Динамика курса доллара США</t>
  </si>
  <si>
    <t>Сбербанк</t>
  </si>
  <si>
    <t>АКБ "Росбанк"</t>
  </si>
  <si>
    <t>декабрь 2013</t>
  </si>
  <si>
    <t>Социальная защита</t>
  </si>
  <si>
    <t xml:space="preserve"> Ед.
изм.</t>
  </si>
  <si>
    <t>2014</t>
  </si>
  <si>
    <t xml:space="preserve">1) Данные Красноярскстата </t>
  </si>
  <si>
    <t>Таймырский Долгано-Ненецкий муниципальный район</t>
  </si>
  <si>
    <t xml:space="preserve">1) По данным Росстата </t>
  </si>
  <si>
    <t>1) По данным Красноярскстата</t>
  </si>
  <si>
    <t>100 кВт/час</t>
  </si>
  <si>
    <r>
      <t>Количество разводов</t>
    </r>
    <r>
      <rPr>
        <sz val="13"/>
        <rFont val="Times New Roman Cyr"/>
        <family val="1"/>
        <charset val="204"/>
      </rPr>
      <t xml:space="preserve"> </t>
    </r>
  </si>
  <si>
    <t xml:space="preserve">Количество браков </t>
  </si>
  <si>
    <t>1 кв. 2014</t>
  </si>
  <si>
    <t xml:space="preserve"> - основное общее образование</t>
  </si>
  <si>
    <t xml:space="preserve"> усредненный ремонт импортного цветного телевизора (без стоимости запчастей), с НДС</t>
  </si>
  <si>
    <t xml:space="preserve"> ремонт холодильника без стоимости деталей                                     (замена холод. агрегата)</t>
  </si>
  <si>
    <t xml:space="preserve">1) Маршруты в черте районов: Центральный, Кайеркан, Талнах / межрайонные маршруты </t>
  </si>
  <si>
    <t>Сведения о численности работающих на территории МО город Норильск</t>
  </si>
  <si>
    <t>Численность пенсионеров всего, в т.ч.</t>
  </si>
  <si>
    <t>2 кв. 2014</t>
  </si>
  <si>
    <r>
      <t>Цены на дизельное топливо и бензин в МО г. Норильск,</t>
    </r>
    <r>
      <rPr>
        <sz val="12"/>
        <rFont val="Times New Roman"/>
        <family val="1"/>
        <charset val="204"/>
      </rPr>
      <t xml:space="preserve"> рублей/литр</t>
    </r>
  </si>
  <si>
    <t>жилищная услуга (средний тариф (с НДС) по всем сериям квартир, включая общежития)</t>
  </si>
  <si>
    <r>
      <t>20 / 30</t>
    </r>
    <r>
      <rPr>
        <vertAlign val="superscript"/>
        <sz val="13"/>
        <rFont val="Times New Roman Cyr"/>
        <charset val="204"/>
      </rPr>
      <t>1)</t>
    </r>
  </si>
  <si>
    <t xml:space="preserve"> Детское дошкольное учреждение:</t>
  </si>
  <si>
    <t xml:space="preserve"> Себестоимость  на содержание 1-го ребенка в ДДУ </t>
  </si>
  <si>
    <t>3 кв. 2014</t>
  </si>
  <si>
    <t xml:space="preserve"> хлеб пшеничный из муки 1 сорта</t>
  </si>
  <si>
    <t xml:space="preserve"> крупа рис</t>
  </si>
  <si>
    <t xml:space="preserve"> огурцы свежие</t>
  </si>
  <si>
    <t xml:space="preserve"> помидоры свежие</t>
  </si>
  <si>
    <t xml:space="preserve"> яблоки свежие</t>
  </si>
  <si>
    <t xml:space="preserve"> груши свежие</t>
  </si>
  <si>
    <t xml:space="preserve"> бананы свежие</t>
  </si>
  <si>
    <t xml:space="preserve"> апельсины свежие</t>
  </si>
  <si>
    <t xml:space="preserve"> куры тушками</t>
  </si>
  <si>
    <t xml:space="preserve"> молоко 2,5-3,2%</t>
  </si>
  <si>
    <t xml:space="preserve"> капуста белокочанная</t>
  </si>
  <si>
    <t xml:space="preserve"> ремонт женской обуви (металлич. набойки), с учетом НДС</t>
  </si>
  <si>
    <t>Численность пенсионеров состоящих на учете в Управлении Пенсионного фонда в г.Норильске</t>
  </si>
  <si>
    <r>
      <t>ЦБ РФ</t>
    </r>
    <r>
      <rPr>
        <vertAlign val="superscript"/>
        <sz val="12"/>
        <rFont val="Times New Roman"/>
        <family val="1"/>
        <charset val="204"/>
      </rPr>
      <t>3)</t>
    </r>
  </si>
  <si>
    <r>
      <t>Филиалы в МО г. Норильск (покупка/продажа)</t>
    </r>
    <r>
      <rPr>
        <vertAlign val="superscript"/>
        <sz val="12"/>
        <rFont val="Times New Roman"/>
        <family val="1"/>
        <charset val="204"/>
      </rPr>
      <t>4)</t>
    </r>
  </si>
  <si>
    <t>Динамика курса евро</t>
  </si>
  <si>
    <t>на 01.01.15</t>
  </si>
  <si>
    <t>Российская Федерация</t>
  </si>
  <si>
    <t>Чукотский автономный округ</t>
  </si>
  <si>
    <t>на 01.01.15г</t>
  </si>
  <si>
    <t>на 01.01.15г.</t>
  </si>
  <si>
    <t>4 кв. 2014</t>
  </si>
  <si>
    <t>52,88 / 66,08</t>
  </si>
  <si>
    <t>59,55 / 73,48</t>
  </si>
  <si>
    <t xml:space="preserve">                - Управление по спорту и туризму, Управление молодежной политики и взаимодействию с общественными объединениями</t>
  </si>
  <si>
    <t>* В связи с переходом на новый программный комплекс Управлением Пенсионного фонда РФ (государственное учреждение) в г. Норильске временно не предоставляется информация о количестве детей-инвалидов до 18 лет, а также получателей социальных пенсий</t>
  </si>
  <si>
    <t>*</t>
  </si>
  <si>
    <t xml:space="preserve">1 </t>
  </si>
  <si>
    <t>53,45 / 60,71</t>
  </si>
  <si>
    <t>65,06 / 73,76</t>
  </si>
  <si>
    <t>53,74 / 60,26</t>
  </si>
  <si>
    <t>65,95 / 72,69</t>
  </si>
  <si>
    <t>Средний курс за 2014 год</t>
  </si>
  <si>
    <t>январь-декабрь 2014</t>
  </si>
  <si>
    <t>декабрь 2014</t>
  </si>
  <si>
    <t>вакансий</t>
  </si>
  <si>
    <t>2015</t>
  </si>
  <si>
    <t>к декабрю 2014 г., %</t>
  </si>
  <si>
    <t>г. Дудинка</t>
  </si>
  <si>
    <t>г. Норильск</t>
  </si>
  <si>
    <r>
      <t>22 / 30</t>
    </r>
    <r>
      <rPr>
        <vertAlign val="superscript"/>
        <sz val="13"/>
        <rFont val="Times New Roman Cyr"/>
        <charset val="204"/>
      </rPr>
      <t>1)</t>
    </r>
  </si>
  <si>
    <t>110 / 100</t>
  </si>
  <si>
    <r>
      <t xml:space="preserve">22 / 30 </t>
    </r>
    <r>
      <rPr>
        <vertAlign val="superscript"/>
        <sz val="12"/>
        <rFont val="Times New Roman"/>
        <family val="1"/>
        <charset val="204"/>
      </rPr>
      <t>2)</t>
    </r>
  </si>
  <si>
    <t>61,62 / 67,70</t>
  </si>
  <si>
    <t>71,73 / 77,94</t>
  </si>
  <si>
    <t>59,99 / 67,54</t>
  </si>
  <si>
    <t>70,23 / 76,58</t>
  </si>
  <si>
    <t xml:space="preserve">3) Среднемесячные курсы валют согласно данных ЦБ РФ </t>
  </si>
  <si>
    <t>62,78 / 66,48</t>
  </si>
  <si>
    <t>71,42 / 74,82</t>
  </si>
  <si>
    <t>62,41 / 67,27</t>
  </si>
  <si>
    <t>71,51 / 76,51</t>
  </si>
  <si>
    <t>Ненецкий автономный округ</t>
  </si>
  <si>
    <r>
      <t>Работники учреждений бюджетной сферы, ВСЕГО</t>
    </r>
    <r>
      <rPr>
        <b/>
        <sz val="13.5"/>
        <rFont val="Times New Roman Cyr"/>
        <charset val="204"/>
      </rPr>
      <t>:</t>
    </r>
  </si>
  <si>
    <t>Работники учреждений, финансируемых из местного бюджета, всего:</t>
  </si>
  <si>
    <r>
      <t>на 01.01.15г.</t>
    </r>
    <r>
      <rPr>
        <b/>
        <vertAlign val="superscript"/>
        <sz val="12"/>
        <color indexed="8"/>
        <rFont val="Times New Roman Cyr"/>
        <charset val="204"/>
      </rPr>
      <t>3)</t>
    </r>
  </si>
  <si>
    <t>3) Данные Красноярскстата</t>
  </si>
  <si>
    <t>2) Расчетное значение, на основании данных Автономной некоммерческой организации «Информационно-издательский центр «Статистика Красноярского края» и данных территориального Агентства записи актов гражданского состояния Красноярского края</t>
  </si>
  <si>
    <r>
      <t>на 01.01.15г.</t>
    </r>
    <r>
      <rPr>
        <b/>
        <vertAlign val="superscript"/>
        <sz val="12"/>
        <rFont val="Times New Roman Cyr"/>
        <charset val="204"/>
      </rPr>
      <t>5)</t>
    </r>
  </si>
  <si>
    <t>4) По данным ЗАГС</t>
  </si>
  <si>
    <t>5) Данные Красноярскстата</t>
  </si>
  <si>
    <t>1 кв. 2015</t>
  </si>
  <si>
    <t>58,23 / 62,76</t>
  </si>
  <si>
    <t>63,43 / 67,97</t>
  </si>
  <si>
    <t>58,96 / 60,43</t>
  </si>
  <si>
    <t>64,15 / 65,56</t>
  </si>
  <si>
    <t>на 01.07.15г.</t>
  </si>
  <si>
    <t>Отклонение 01.07.15г./ 01.07.14г, +, -</t>
  </si>
  <si>
    <t>на 01.07.14г.</t>
  </si>
  <si>
    <t>55,68 / 59,04</t>
  </si>
  <si>
    <t>55,95 / 57,80</t>
  </si>
  <si>
    <t>53,94 / 59,37</t>
  </si>
  <si>
    <t>55,12 / 57,96</t>
  </si>
  <si>
    <t>55,54 / 56,76</t>
  </si>
  <si>
    <t>51,35 / 54,66</t>
  </si>
  <si>
    <t>51,96 / 53,62</t>
  </si>
  <si>
    <t>48,17 / 53,30</t>
  </si>
  <si>
    <t>49,04 / 51,84</t>
  </si>
  <si>
    <t>49,58 / 51,04</t>
  </si>
  <si>
    <t>30 / 32</t>
  </si>
  <si>
    <t>35 / 37</t>
  </si>
  <si>
    <t>53,82 / 54,76</t>
  </si>
  <si>
    <t>60,40 / 61,47</t>
  </si>
  <si>
    <t>52,88 / 57,17</t>
  </si>
  <si>
    <t>59,22 / 63,84</t>
  </si>
  <si>
    <t>2 кв. 2015</t>
  </si>
  <si>
    <r>
      <t>177 740</t>
    </r>
    <r>
      <rPr>
        <vertAlign val="superscript"/>
        <sz val="13"/>
        <rFont val="Times New Roman Cyr"/>
        <charset val="204"/>
      </rPr>
      <t>2)</t>
    </r>
  </si>
  <si>
    <r>
      <t>177 843</t>
    </r>
    <r>
      <rPr>
        <vertAlign val="superscript"/>
        <sz val="13"/>
        <rFont val="Times New Roman Cyr"/>
        <charset val="204"/>
      </rPr>
      <t>2)</t>
    </r>
  </si>
  <si>
    <t>52,96 / 55,80</t>
  </si>
  <si>
    <t>59,65 / 62,56</t>
  </si>
  <si>
    <t>5 473/0</t>
  </si>
  <si>
    <t>* без учета вакансий для школьников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</si>
  <si>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4"/>
        <rFont val="Times New Roman Cyr"/>
        <charset val="204"/>
      </rPr>
      <t>1)</t>
    </r>
    <r>
      <rPr>
        <b/>
        <sz val="14"/>
        <rFont val="Times New Roman CYR"/>
        <charset val="204"/>
      </rPr>
      <t>,</t>
    </r>
    <r>
      <rPr>
        <b/>
        <vertAlign val="superscript"/>
        <sz val="14"/>
        <rFont val="Times New Roman Cyr"/>
        <charset val="204"/>
      </rPr>
      <t xml:space="preserve"> </t>
    </r>
    <r>
      <rPr>
        <b/>
        <sz val="14"/>
        <rFont val="Times New Roman CYR"/>
        <charset val="204"/>
      </rPr>
      <t>из них:</t>
    </r>
  </si>
  <si>
    <t>Сводный                                                      (все товары и платные услуги)</t>
  </si>
  <si>
    <r>
      <t>Сводный                                                      (все товары и платные услуги)</t>
    </r>
    <r>
      <rPr>
        <sz val="13"/>
        <rFont val="Times New Roman"/>
        <family val="1"/>
        <charset val="204"/>
      </rPr>
      <t>, в т.ч.</t>
    </r>
  </si>
  <si>
    <r>
      <t>на 01.08.14г.</t>
    </r>
    <r>
      <rPr>
        <b/>
        <vertAlign val="superscript"/>
        <sz val="12"/>
        <rFont val="Times New Roman Cyr"/>
        <charset val="204"/>
      </rPr>
      <t>4)</t>
    </r>
  </si>
  <si>
    <r>
      <t>на 01.08.15г.</t>
    </r>
    <r>
      <rPr>
        <b/>
        <vertAlign val="superscript"/>
        <sz val="12"/>
        <rFont val="Times New Roman Cyr"/>
        <charset val="204"/>
      </rPr>
      <t>4)</t>
    </r>
  </si>
  <si>
    <t>Отклонение 01.08.15г./ 01.08.14г, +, -</t>
  </si>
  <si>
    <t>на 01.08.15г.</t>
  </si>
  <si>
    <t>на 01.08.14г</t>
  </si>
  <si>
    <t>на 01.08.15г</t>
  </si>
  <si>
    <t>июль
2014</t>
  </si>
  <si>
    <t>июль
2015</t>
  </si>
  <si>
    <t>Отклонение                                          июль 2015 / 2014</t>
  </si>
  <si>
    <t>июль
 2014</t>
  </si>
  <si>
    <t>июль
 2015</t>
  </si>
  <si>
    <t>Отклонение                                        июль 2015 / 2014</t>
  </si>
  <si>
    <t>на 01.08.14</t>
  </si>
  <si>
    <t>на 01.08.15</t>
  </si>
  <si>
    <t>Отклонение 01.08.15/ 01.08.14,          +, -</t>
  </si>
  <si>
    <t>3 801*</t>
  </si>
  <si>
    <t>2 996*</t>
  </si>
  <si>
    <t>на 01.08.2014г.</t>
  </si>
  <si>
    <t>на 01.08.2015г.</t>
  </si>
  <si>
    <t>Стоимость минимального набора продуктов питания в субъектах РФ за июль 2014 и 2015гг.</t>
  </si>
  <si>
    <t>за июль 2015г</t>
  </si>
  <si>
    <t>за июль 2014г</t>
  </si>
  <si>
    <r>
      <t>Средние цены в городах РФ и МО г. Норильск в июле 2015 года</t>
    </r>
    <r>
      <rPr>
        <vertAlign val="superscript"/>
        <sz val="12"/>
        <rFont val="Times New Roman"/>
        <family val="1"/>
        <charset val="204"/>
      </rPr>
      <t>1)</t>
    </r>
  </si>
  <si>
    <t>01.08.12 г.</t>
  </si>
  <si>
    <t>01.08.13 г.</t>
  </si>
  <si>
    <t>01.08.14 г.</t>
  </si>
  <si>
    <t>01.08.15 г.</t>
  </si>
  <si>
    <t>32 / 35</t>
  </si>
  <si>
    <t>34 / 37</t>
  </si>
  <si>
    <t>34,2 / 37</t>
  </si>
  <si>
    <t>39 / 41</t>
  </si>
  <si>
    <t>33 / 35</t>
  </si>
  <si>
    <t>37 / 38</t>
  </si>
  <si>
    <t>33 / 38</t>
  </si>
  <si>
    <t>40 / 43</t>
  </si>
  <si>
    <t>41 / 44</t>
  </si>
  <si>
    <t>38 / 41</t>
  </si>
  <si>
    <t>55,93 / 58,74</t>
  </si>
  <si>
    <t>61,82 / 64,64</t>
  </si>
  <si>
    <t>55,20 / 59,48</t>
  </si>
  <si>
    <t>60,87 / 65,49</t>
  </si>
  <si>
    <r>
      <t>Банк "Кедр"</t>
    </r>
    <r>
      <rPr>
        <vertAlign val="superscript"/>
        <sz val="12"/>
        <rFont val="Times New Roman"/>
        <family val="1"/>
        <charset val="204"/>
      </rPr>
      <t>5)</t>
    </r>
  </si>
  <si>
    <t>4) Данные банков
5) В связи с реструктуризацией организации, данные за июль 2015 г. не предоставлены</t>
  </si>
  <si>
    <t>Отклонение                                    01.08.15г. / 01.01.15г.</t>
  </si>
  <si>
    <t>ВСЕГО:</t>
  </si>
  <si>
    <t xml:space="preserve"> I. Сеть учреждений:</t>
  </si>
  <si>
    <t>1.1. Учреждения дошкольного образования, всего:</t>
  </si>
  <si>
    <t xml:space="preserve"> - списочная численность детей, посещающих УДО</t>
  </si>
  <si>
    <t xml:space="preserve"> - численность детей, стоящих на очереди по устройству в ДУ/ в том числе старше 3-х лет</t>
  </si>
  <si>
    <t>1.2. Общеобразовательные учреждения, всего:</t>
  </si>
  <si>
    <t>в т.ч.: школа</t>
  </si>
  <si>
    <t xml:space="preserve">         лицей</t>
  </si>
  <si>
    <t xml:space="preserve">         гимназия</t>
  </si>
  <si>
    <t xml:space="preserve">         школа-интернат</t>
  </si>
  <si>
    <t xml:space="preserve">         центр образования</t>
  </si>
  <si>
    <t xml:space="preserve"> - численность учащихся</t>
  </si>
  <si>
    <t>1.3. Учреждения дополнительного образования, всего:</t>
  </si>
  <si>
    <t>9 265</t>
  </si>
  <si>
    <t>1.4. Учреждения для детей с отклонениями в развитии:</t>
  </si>
  <si>
    <t xml:space="preserve"> - КГКСОУ «Норильская специальная (коррекционная) общеобразовательная школа–интернат VIII вида»</t>
  </si>
  <si>
    <t xml:space="preserve"> - численность детей, находящихся в учреждении</t>
  </si>
  <si>
    <t>1.5. Учреждения для детей-сирот:</t>
  </si>
  <si>
    <t xml:space="preserve"> - КГКОУ «Норильский детский дом»</t>
  </si>
  <si>
    <t>1.6. Среднее профессиональное образование, всего:</t>
  </si>
  <si>
    <t>1.7. Высшее профессиональное образование, всего:</t>
  </si>
  <si>
    <t xml:space="preserve"> II. Сеть учреждений:</t>
  </si>
  <si>
    <t>1.1. Больницы, всего:</t>
  </si>
  <si>
    <t xml:space="preserve"> - КГБУЗ «Норильская межрайонная больница №1»  (ж/о Оганер) </t>
  </si>
  <si>
    <t xml:space="preserve"> - КГБУЗ «Норильская городская больница №3» (п. Снежногорск)</t>
  </si>
  <si>
    <t>1.2. Специализированные медицинские учреждения, всего:</t>
  </si>
  <si>
    <t xml:space="preserve"> - КГБУЗ «Норильский межрайонный родильный дом» (Центральный р-н)</t>
  </si>
  <si>
    <t xml:space="preserve"> - КГБУЗ «Норильская межрайонная детская больница» (Центральный р-н)</t>
  </si>
  <si>
    <t xml:space="preserve"> - КГБУЗ «Норильская городская больница №2» (Центральный р-н) (для больных с инфекционными заболеваниями) </t>
  </si>
  <si>
    <t>1.3. Поликлинические учреждения, всего:</t>
  </si>
  <si>
    <t xml:space="preserve"> - КГБУЗ «Норильская межрайонная поликлиника №1» (Центральный р-н)</t>
  </si>
  <si>
    <t xml:space="preserve"> - КГБУЗ «Норильская городская поликлиника №2» (р-н Талнах)</t>
  </si>
  <si>
    <t xml:space="preserve"> - КГБУЗ «Норильская городская поликлиника №3» (р-н Кайеркан)</t>
  </si>
  <si>
    <t>1.4. Прочие, всего:</t>
  </si>
  <si>
    <t xml:space="preserve"> - КГБУЗ «Красноярский краевой психоневрологический диспансер №5» (Центральный р-н)</t>
  </si>
  <si>
    <t xml:space="preserve"> - КГБУЗ «Норильская станция скорой медицинской помощи» (Центральный р-н)</t>
  </si>
  <si>
    <t xml:space="preserve"> - КГБУЗ «Норильская городская стоматологическая поликлиника» (Центральный р-н)</t>
  </si>
  <si>
    <t xml:space="preserve"> - КГКУЗ «Красноярский краевой центр крови №2» (Центральный р-н)</t>
  </si>
  <si>
    <t xml:space="preserve"> III. Сеть учреждений:</t>
  </si>
  <si>
    <r>
      <t>1.1. Образовательные учреждения культуры</t>
    </r>
    <r>
      <rPr>
        <b/>
        <sz val="13"/>
        <rFont val="Times New Roman Cyr"/>
        <charset val="204"/>
      </rPr>
      <t>, всего:</t>
    </r>
  </si>
  <si>
    <t xml:space="preserve"> - количество учащихся школ дополнительного образования</t>
  </si>
  <si>
    <t>1.2. Культурно-досуговые центры, всего:</t>
  </si>
  <si>
    <t xml:space="preserve"> - муниципальные</t>
  </si>
  <si>
    <t xml:space="preserve">    - количество посадочных мест</t>
  </si>
  <si>
    <t xml:space="preserve">    - количество посетителей культурно-досуговых мероприятий</t>
  </si>
  <si>
    <t xml:space="preserve"> - Творческое производственное объединение культуры «Дворец культуры комбината», принадлежащее ОАО «ГМК «Норильский никель»</t>
  </si>
  <si>
    <t>1.3. Театры, всего:</t>
  </si>
  <si>
    <t xml:space="preserve"> - КГБУК «Норильский Заполярный театр драмы им. Вл. Маяковского»</t>
  </si>
  <si>
    <t>1.4. МБУ «Централизованная библиотечная система», всего:</t>
  </si>
  <si>
    <t>в т.ч.: Центральная городская библиотека</t>
  </si>
  <si>
    <t xml:space="preserve">         филиалы Центральной городской библиотеки</t>
  </si>
  <si>
    <t xml:space="preserve"> - количество посетителей учреждений библиотечной деятельности</t>
  </si>
  <si>
    <t>1.5. Кинокомплексы, всего:</t>
  </si>
  <si>
    <t xml:space="preserve"> - МБУ «Кинокомплекс «Родина» с учетом кинозала «Ретро»</t>
  </si>
  <si>
    <t xml:space="preserve">    - количество киносеансов</t>
  </si>
  <si>
    <t xml:space="preserve">    - количество зрителей</t>
  </si>
  <si>
    <t xml:space="preserve"> - Киноконцертный комплекс «Синема Арт Холл» (в октябре 2011 года выведен из оперативного управления МБУ «Кинокомплекс «Родина»)  </t>
  </si>
  <si>
    <t>1.6. Музеи, всего:</t>
  </si>
  <si>
    <t xml:space="preserve"> - МБУ «Норильская художественная галерея»</t>
  </si>
  <si>
    <t xml:space="preserve"> - МБУ «Музей истории освоения и развития НПР»/ в том числе филиалы в районах Талнах и Кайеркан</t>
  </si>
  <si>
    <t xml:space="preserve"> - количество экспонатов</t>
  </si>
  <si>
    <t xml:space="preserve"> - количество посетителей мероприятий, организованных учреждениями музейного типа</t>
  </si>
  <si>
    <t>IV. Сеть учреждений:</t>
  </si>
  <si>
    <t>1.1. Спортивные учреждения, всего:</t>
  </si>
  <si>
    <t>в т.ч.: бассейн</t>
  </si>
  <si>
    <t xml:space="preserve">          каток ("Льдинка", "Умка")</t>
  </si>
  <si>
    <t xml:space="preserve">          лыжная база "Оль-Гуль"</t>
  </si>
  <si>
    <t xml:space="preserve">          стадион "Заполярник"</t>
  </si>
  <si>
    <t xml:space="preserve">          спортивный комплекс (р-н Талнах, р-н Кайеркан)</t>
  </si>
  <si>
    <t xml:space="preserve">          спортивно-оздоровительный комплекс "Восток"</t>
  </si>
  <si>
    <t xml:space="preserve">          спортивный зал ("Геркулес", "Горняк")</t>
  </si>
  <si>
    <t xml:space="preserve">          дворец спорта ("Арктика", "Ледовый д/с "Кайеркан")</t>
  </si>
  <si>
    <t xml:space="preserve">          дом спорта "БОКМО"</t>
  </si>
  <si>
    <t xml:space="preserve">          дом физической культуры</t>
  </si>
  <si>
    <t xml:space="preserve"> - количество занимающихся в спортивных муниципальных учреждениях</t>
  </si>
  <si>
    <t>1.2. Детские спортивные школы, всего:</t>
  </si>
  <si>
    <t>6 280</t>
  </si>
  <si>
    <t>V. Сеть учреждений:</t>
  </si>
  <si>
    <t>1.1. В сфере социального обслуживания населения</t>
  </si>
  <si>
    <t xml:space="preserve"> - МБУ «Комплексный центр социального обслуживания населения»</t>
  </si>
  <si>
    <t xml:space="preserve"> - количество обслуженных человек</t>
  </si>
  <si>
    <t>1.2. В сфере социальной и психолого-педагогической реабилитации детей и подростков с ограниченными возможностями</t>
  </si>
  <si>
    <t xml:space="preserve">  - МБУ «Реабилитационный центр для детей и подростков с ограниченными возможностями «Виктория»</t>
  </si>
  <si>
    <t>1.3. В сфере поддержки и помощи семьям, детям и отдельным гражданам, попавшим в трудную ситуацию</t>
  </si>
  <si>
    <t>1.1. МБУ «Молодежный центр»</t>
  </si>
  <si>
    <t xml:space="preserve"> - количество посетителей молодежного центра</t>
  </si>
  <si>
    <t>1.2. МАОУ ДОД «Норильский центр безопасности движения»</t>
  </si>
  <si>
    <t xml:space="preserve"> - количество детей, обучившихся правилам дорожного движения</t>
  </si>
  <si>
    <t>5 907/213</t>
  </si>
  <si>
    <t xml:space="preserve"> - КГБОУ СПО "Норильский педагогический колледж"</t>
  </si>
  <si>
    <t xml:space="preserve"> - КГБПОУ "Норильский медицинский техникум"</t>
  </si>
  <si>
    <t xml:space="preserve"> - КГБОУ СПО "Норильский колледж искусств"</t>
  </si>
  <si>
    <t xml:space="preserve"> - КГБПОУ "Норильский техникум промышленных технологий и сервиса"</t>
  </si>
  <si>
    <t xml:space="preserve"> - ГОУ СПО "Политехнический колледж"</t>
  </si>
  <si>
    <t xml:space="preserve"> - ФГБОУ ВПО "Норильский индустриальный институт"</t>
  </si>
  <si>
    <t xml:space="preserve"> - ФГБОУ ВО "Московский государственный институт культуры", филиал</t>
  </si>
  <si>
    <t xml:space="preserve"> - НОУ ВПО "Московский институт предпринимательства и права", филиал</t>
  </si>
  <si>
    <t xml:space="preserve"> - АОУ ВПО "Ленинградский государственный университет им. А.С. Пушкина", филиал</t>
  </si>
  <si>
    <t xml:space="preserve"> - НОУ ВПО "Кисловодский институт экономики и права", филиал</t>
  </si>
  <si>
    <t>1.8. Прочие, всего:</t>
  </si>
  <si>
    <t xml:space="preserve"> - МБУ "Методический центр"</t>
  </si>
  <si>
    <t xml:space="preserve"> - МКУ "Централизованная бухгалтерия учреждений общего и дошкольного образования"</t>
  </si>
  <si>
    <t xml:space="preserve"> - КГБУЗ "Красноярское краевое бюро судебно-медицинской экспертизы" (Центральный р-н)</t>
  </si>
  <si>
    <t>60 352</t>
  </si>
  <si>
    <t>1.7. Прочие, всего:</t>
  </si>
  <si>
    <t xml:space="preserve"> - МКУ "Централизованная бухгалтерия учреждений по делам культуры и искусства"</t>
  </si>
  <si>
    <t>1.3. Прочие, всего:</t>
  </si>
  <si>
    <t xml:space="preserve"> - МКУ "Централизованная бухгалтерия учреждений по спорту и туризму"</t>
  </si>
  <si>
    <t xml:space="preserve"> - МБУ «Центр социальной помощи семье и детям «Норильский»</t>
  </si>
  <si>
    <t>1.4. В сфере исполнения публичных обязательств перед физическими лицами в денежной форме</t>
  </si>
  <si>
    <t xml:space="preserve"> - КГКУ "Центр социальных выплат Красноярского края"</t>
  </si>
  <si>
    <t>1.3. КГБУ "Многофункциональный центр предоставления государственных и муниципальных услуг" в г.Норильске</t>
  </si>
  <si>
    <t>Итого за 7  месяцев</t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</si>
  <si>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2)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</si>
  <si>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</si>
  <si>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t>2) Данные указаны по учреждениям, получающим дополнительные компенсационные выплаты (ДКВ) и предоставившим отчеты в Управление по персоналу Администрации г. Норильска</t>
  </si>
  <si>
    <r>
      <t>35 266</t>
    </r>
    <r>
      <rPr>
        <vertAlign val="superscript"/>
        <sz val="13"/>
        <rFont val="Times New Roman Cyr"/>
        <charset val="204"/>
      </rPr>
      <t>3)</t>
    </r>
  </si>
  <si>
    <r>
      <t>21 859</t>
    </r>
    <r>
      <rPr>
        <vertAlign val="superscript"/>
        <sz val="13"/>
        <rFont val="Times New Roman Cyr"/>
        <charset val="204"/>
      </rPr>
      <t>3)</t>
    </r>
  </si>
  <si>
    <r>
      <t>13 407</t>
    </r>
    <r>
      <rPr>
        <vertAlign val="superscript"/>
        <sz val="13"/>
        <rFont val="Times New Roman Cyr"/>
        <charset val="204"/>
      </rPr>
      <t>3)</t>
    </r>
  </si>
  <si>
    <t>3) Данные приведены без учета получателей социальных пенсий</t>
  </si>
  <si>
    <t>Справочно: Данные по среднесписочной численности работников по полному кругу организаций и предприятий приводятся 1 раз в год. 
По итогам 2014 г. среднесписочная численность работников по полному кругу организаций и предприятий (с дорасчетом по малому бизнесу - 18 112 чел.) составила 102 393 чел.</t>
  </si>
  <si>
    <r>
      <t>35 029</t>
    </r>
    <r>
      <rPr>
        <vertAlign val="superscript"/>
        <sz val="13"/>
        <rFont val="Times New Roman Cyr"/>
        <charset val="204"/>
      </rPr>
      <t>3)</t>
    </r>
  </si>
  <si>
    <r>
      <t>21 574</t>
    </r>
    <r>
      <rPr>
        <vertAlign val="superscript"/>
        <sz val="13"/>
        <rFont val="Times New Roman Cyr"/>
        <charset val="204"/>
      </rPr>
      <t>3)</t>
    </r>
  </si>
  <si>
    <r>
      <t>13 455</t>
    </r>
    <r>
      <rPr>
        <vertAlign val="superscript"/>
        <sz val="13"/>
        <rFont val="Times New Roman Cyr"/>
        <charset val="204"/>
      </rPr>
      <t>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</si>
</sst>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70" formatCode="#,##0.0_ ;\-#,##0.0\ "/>
  </numFmts>
  <fonts count="9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9"/>
      <name val="Times New Roman Cyr"/>
      <family val="1"/>
      <charset val="204"/>
    </font>
    <font>
      <sz val="14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4"/>
      <name val="Arial Cyr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b/>
      <vertAlign val="superscript"/>
      <sz val="13"/>
      <name val="Times New Roman Cyr"/>
      <charset val="204"/>
    </font>
    <font>
      <sz val="10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b/>
      <sz val="10"/>
      <color indexed="8"/>
      <name val="Times New Roman Cyr"/>
      <family val="1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i/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2"/>
      <color theme="1"/>
      <name val="Times New Roman"/>
      <family val="1"/>
      <charset val="204"/>
    </font>
    <font>
      <sz val="10"/>
      <color rgb="FFFF0000"/>
      <name val="Times New Roman CYR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3.5"/>
      <name val="Times New Roman Cyr"/>
      <charset val="204"/>
    </font>
    <font>
      <b/>
      <sz val="12"/>
      <color theme="1"/>
      <name val="Times New Roman"/>
      <family val="1"/>
      <charset val="204"/>
    </font>
    <font>
      <sz val="20"/>
      <name val="Times New Roman CYR"/>
      <family val="1"/>
      <charset val="204"/>
    </font>
    <font>
      <b/>
      <vertAlign val="superscript"/>
      <sz val="12"/>
      <name val="Times New Roman Cyr"/>
      <charset val="204"/>
    </font>
    <font>
      <vertAlign val="superscript"/>
      <sz val="1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4"/>
      <name val="Times New Roman Cyr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9"/>
      <name val="Times New Roman CYR"/>
      <family val="1"/>
      <charset val="204"/>
    </font>
    <font>
      <b/>
      <vertAlign val="superscript"/>
      <sz val="12"/>
      <color indexed="8"/>
      <name val="Times New Roman Cyr"/>
      <charset val="204"/>
    </font>
    <font>
      <sz val="10"/>
      <color theme="0"/>
      <name val="Arial Cyr"/>
      <charset val="204"/>
    </font>
    <font>
      <sz val="10"/>
      <color theme="0"/>
      <name val="Times New Roman"/>
      <family val="1"/>
      <charset val="204"/>
    </font>
    <font>
      <sz val="13"/>
      <name val="Arial Cyr"/>
      <charset val="204"/>
    </font>
    <font>
      <b/>
      <i/>
      <sz val="13"/>
      <name val="Times New Roman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04">
    <xf numFmtId="0" fontId="0" fillId="0" borderId="0"/>
    <xf numFmtId="164" fontId="18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7" fillId="0" borderId="0"/>
    <xf numFmtId="0" fontId="18" fillId="0" borderId="0"/>
    <xf numFmtId="9" fontId="18" fillId="0" borderId="0" applyFont="0" applyFill="0" applyBorder="0" applyAlignment="0" applyProtection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125">
    <xf numFmtId="0" fontId="0" fillId="0" borderId="0" xfId="0"/>
    <xf numFmtId="166" fontId="24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166" fontId="24" fillId="0" borderId="0" xfId="0" applyNumberFormat="1" applyFont="1" applyFill="1" applyBorder="1" applyAlignment="1">
      <alignment horizontal="center"/>
    </xf>
    <xf numFmtId="0" fontId="19" fillId="0" borderId="0" xfId="0" applyFont="1" applyFill="1" applyBorder="1"/>
    <xf numFmtId="0" fontId="24" fillId="0" borderId="0" xfId="0" applyFont="1" applyFill="1" applyBorder="1"/>
    <xf numFmtId="0" fontId="20" fillId="0" borderId="0" xfId="0" applyFont="1" applyFill="1" applyAlignment="1">
      <alignment horizontal="center"/>
    </xf>
    <xf numFmtId="0" fontId="24" fillId="0" borderId="0" xfId="0" applyFont="1" applyFill="1"/>
    <xf numFmtId="167" fontId="19" fillId="0" borderId="0" xfId="0" applyNumberFormat="1" applyFont="1" applyFill="1"/>
    <xf numFmtId="0" fontId="2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/>
    <xf numFmtId="0" fontId="19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20" fillId="0" borderId="0" xfId="0" applyFont="1" applyFill="1" applyBorder="1" applyAlignment="1">
      <alignment horizontal="center"/>
    </xf>
    <xf numFmtId="0" fontId="51" fillId="0" borderId="0" xfId="0" applyFont="1" applyFill="1" applyBorder="1"/>
    <xf numFmtId="0" fontId="48" fillId="0" borderId="0" xfId="0" applyFont="1" applyFill="1" applyAlignment="1">
      <alignment horizontal="left"/>
    </xf>
    <xf numFmtId="0" fontId="24" fillId="0" borderId="0" xfId="0" applyFont="1" applyFill="1" applyAlignment="1">
      <alignment wrapText="1"/>
    </xf>
    <xf numFmtId="0" fontId="48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top" wrapText="1"/>
    </xf>
    <xf numFmtId="0" fontId="53" fillId="0" borderId="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wrapText="1"/>
    </xf>
    <xf numFmtId="0" fontId="20" fillId="0" borderId="0" xfId="0" applyFont="1" applyFill="1" applyBorder="1"/>
    <xf numFmtId="0" fontId="51" fillId="0" borderId="0" xfId="0" applyFont="1" applyFill="1" applyBorder="1" applyAlignment="1"/>
    <xf numFmtId="0" fontId="49" fillId="0" borderId="0" xfId="0" applyFont="1" applyFill="1" applyBorder="1" applyAlignment="1">
      <alignment vertical="top" wrapText="1"/>
    </xf>
    <xf numFmtId="2" fontId="19" fillId="0" borderId="0" xfId="0" applyNumberFormat="1" applyFont="1" applyFill="1"/>
    <xf numFmtId="1" fontId="19" fillId="0" borderId="0" xfId="0" applyNumberFormat="1" applyFont="1" applyFill="1"/>
    <xf numFmtId="0" fontId="44" fillId="0" borderId="0" xfId="0" applyFont="1" applyFill="1"/>
    <xf numFmtId="49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66" fontId="2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wrapText="1"/>
    </xf>
    <xf numFmtId="166" fontId="20" fillId="0" borderId="0" xfId="0" applyNumberFormat="1" applyFont="1" applyFill="1" applyBorder="1" applyAlignment="1">
      <alignment horizontal="center" vertical="center"/>
    </xf>
    <xf numFmtId="166" fontId="27" fillId="0" borderId="0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vertical="center" wrapText="1"/>
    </xf>
    <xf numFmtId="167" fontId="44" fillId="0" borderId="0" xfId="0" applyNumberFormat="1" applyFont="1" applyFill="1"/>
    <xf numFmtId="0" fontId="19" fillId="0" borderId="0" xfId="0" applyFont="1" applyFill="1" applyBorder="1" applyAlignment="1">
      <alignment vertical="center"/>
    </xf>
    <xf numFmtId="167" fontId="20" fillId="0" borderId="0" xfId="0" applyNumberFormat="1" applyFont="1" applyFill="1" applyBorder="1"/>
    <xf numFmtId="0" fontId="52" fillId="0" borderId="0" xfId="0" applyFont="1" applyFill="1" applyBorder="1"/>
    <xf numFmtId="3" fontId="19" fillId="0" borderId="0" xfId="0" applyNumberFormat="1" applyFont="1" applyFill="1"/>
    <xf numFmtId="166" fontId="24" fillId="2" borderId="0" xfId="0" applyNumberFormat="1" applyFont="1" applyFill="1" applyBorder="1" applyAlignment="1">
      <alignment horizontal="center" vertical="center"/>
    </xf>
    <xf numFmtId="166" fontId="24" fillId="2" borderId="2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vertical="center" wrapText="1"/>
    </xf>
    <xf numFmtId="0" fontId="24" fillId="2" borderId="5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36" xfId="0" applyFont="1" applyFill="1" applyBorder="1"/>
    <xf numFmtId="0" fontId="24" fillId="2" borderId="3" xfId="0" applyFont="1" applyFill="1" applyBorder="1" applyAlignment="1">
      <alignment vertical="center"/>
    </xf>
    <xf numFmtId="0" fontId="24" fillId="2" borderId="4" xfId="0" applyFont="1" applyFill="1" applyBorder="1" applyAlignment="1">
      <alignment horizontal="center" vertical="center"/>
    </xf>
    <xf numFmtId="166" fontId="24" fillId="2" borderId="3" xfId="0" applyNumberFormat="1" applyFont="1" applyFill="1" applyBorder="1" applyAlignment="1">
      <alignment horizontal="center" vertical="center"/>
    </xf>
    <xf numFmtId="167" fontId="19" fillId="2" borderId="37" xfId="0" applyNumberFormat="1" applyFont="1" applyFill="1" applyBorder="1"/>
    <xf numFmtId="0" fontId="24" fillId="2" borderId="2" xfId="0" applyFont="1" applyFill="1" applyBorder="1" applyAlignment="1">
      <alignment vertical="center" wrapText="1"/>
    </xf>
    <xf numFmtId="0" fontId="24" fillId="2" borderId="30" xfId="0" applyFont="1" applyFill="1" applyBorder="1" applyAlignment="1">
      <alignment horizontal="center" vertical="center"/>
    </xf>
    <xf numFmtId="166" fontId="24" fillId="2" borderId="9" xfId="0" applyNumberFormat="1" applyFont="1" applyFill="1" applyBorder="1" applyAlignment="1">
      <alignment horizontal="center" vertical="center"/>
    </xf>
    <xf numFmtId="167" fontId="19" fillId="2" borderId="38" xfId="0" applyNumberFormat="1" applyFont="1" applyFill="1" applyBorder="1"/>
    <xf numFmtId="0" fontId="70" fillId="0" borderId="0" xfId="0" applyFont="1" applyFill="1"/>
    <xf numFmtId="0" fontId="21" fillId="0" borderId="0" xfId="0" applyFont="1" applyFill="1"/>
    <xf numFmtId="0" fontId="29" fillId="0" borderId="0" xfId="0" applyFont="1" applyFill="1"/>
    <xf numFmtId="0" fontId="29" fillId="0" borderId="0" xfId="0" applyFont="1" applyFill="1" applyAlignment="1">
      <alignment horizontal="center"/>
    </xf>
    <xf numFmtId="167" fontId="20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/>
    <xf numFmtId="0" fontId="20" fillId="0" borderId="0" xfId="0" applyFont="1" applyFill="1" applyBorder="1" applyAlignment="1"/>
    <xf numFmtId="0" fontId="19" fillId="2" borderId="1" xfId="0" applyFont="1" applyFill="1" applyBorder="1"/>
    <xf numFmtId="167" fontId="19" fillId="2" borderId="3" xfId="0" applyNumberFormat="1" applyFont="1" applyFill="1" applyBorder="1"/>
    <xf numFmtId="167" fontId="19" fillId="2" borderId="2" xfId="0" applyNumberFormat="1" applyFont="1" applyFill="1" applyBorder="1"/>
    <xf numFmtId="0" fontId="72" fillId="0" borderId="0" xfId="7" applyFont="1" applyFill="1"/>
    <xf numFmtId="167" fontId="48" fillId="0" borderId="0" xfId="0" applyNumberFormat="1" applyFont="1" applyFill="1" applyBorder="1" applyAlignment="1">
      <alignment horizontal="center" vertical="center" wrapText="1"/>
    </xf>
    <xf numFmtId="0" fontId="72" fillId="0" borderId="0" xfId="11" applyFont="1" applyFill="1"/>
    <xf numFmtId="0" fontId="72" fillId="0" borderId="0" xfId="12" applyFont="1" applyFill="1"/>
    <xf numFmtId="0" fontId="72" fillId="0" borderId="0" xfId="13" applyFont="1" applyFill="1"/>
    <xf numFmtId="0" fontId="75" fillId="0" borderId="0" xfId="3" applyFont="1" applyFill="1" applyBorder="1" applyAlignment="1">
      <alignment horizontal="right" wrapText="1"/>
    </xf>
    <xf numFmtId="0" fontId="73" fillId="0" borderId="0" xfId="2" applyFont="1" applyFill="1" applyBorder="1" applyAlignment="1">
      <alignment horizontal="right" wrapText="1"/>
    </xf>
    <xf numFmtId="0" fontId="71" fillId="0" borderId="0" xfId="14" applyFill="1"/>
    <xf numFmtId="0" fontId="71" fillId="0" borderId="0" xfId="15" applyFill="1"/>
    <xf numFmtId="0" fontId="75" fillId="0" borderId="0" xfId="4" applyFont="1" applyFill="1" applyBorder="1" applyAlignment="1">
      <alignment horizontal="right" wrapText="1"/>
    </xf>
    <xf numFmtId="0" fontId="72" fillId="0" borderId="0" xfId="16" applyFont="1" applyFill="1"/>
    <xf numFmtId="0" fontId="72" fillId="0" borderId="0" xfId="8" applyFont="1" applyFill="1"/>
    <xf numFmtId="0" fontId="48" fillId="0" borderId="0" xfId="17" applyFont="1" applyFill="1" applyBorder="1" applyAlignment="1">
      <alignment horizontal="left" wrapText="1"/>
    </xf>
    <xf numFmtId="0" fontId="72" fillId="0" borderId="0" xfId="10" applyFont="1" applyFill="1"/>
    <xf numFmtId="0" fontId="72" fillId="0" borderId="0" xfId="9" applyFont="1" applyFill="1"/>
    <xf numFmtId="0" fontId="76" fillId="0" borderId="0" xfId="5" applyFont="1" applyFill="1" applyBorder="1" applyAlignment="1">
      <alignment horizontal="right" wrapText="1"/>
    </xf>
    <xf numFmtId="0" fontId="74" fillId="0" borderId="0" xfId="8" applyFont="1" applyFill="1"/>
    <xf numFmtId="0" fontId="21" fillId="0" borderId="0" xfId="0" applyFont="1" applyFill="1" applyBorder="1"/>
    <xf numFmtId="0" fontId="74" fillId="0" borderId="0" xfId="10" applyFont="1" applyFill="1"/>
    <xf numFmtId="0" fontId="74" fillId="0" borderId="0" xfId="9" applyFont="1" applyFill="1"/>
    <xf numFmtId="2" fontId="19" fillId="0" borderId="0" xfId="0" applyNumberFormat="1" applyFont="1" applyFill="1" applyAlignment="1">
      <alignment horizontal="left"/>
    </xf>
    <xf numFmtId="167" fontId="19" fillId="0" borderId="0" xfId="0" applyNumberFormat="1" applyFont="1" applyFill="1" applyAlignment="1">
      <alignment horizontal="left"/>
    </xf>
    <xf numFmtId="0" fontId="23" fillId="0" borderId="0" xfId="0" applyFont="1" applyFill="1" applyBorder="1" applyAlignment="1">
      <alignment horizontal="left"/>
    </xf>
    <xf numFmtId="0" fontId="19" fillId="0" borderId="0" xfId="0" applyFont="1" applyFill="1" applyBorder="1" applyAlignment="1"/>
    <xf numFmtId="0" fontId="52" fillId="0" borderId="0" xfId="0" applyFont="1" applyFill="1" applyBorder="1" applyAlignment="1">
      <alignment vertical="top" wrapText="1"/>
    </xf>
    <xf numFmtId="0" fontId="53" fillId="0" borderId="0" xfId="0" applyFont="1" applyFill="1" applyBorder="1" applyAlignment="1">
      <alignment vertical="top" wrapText="1"/>
    </xf>
    <xf numFmtId="0" fontId="54" fillId="0" borderId="0" xfId="0" applyFont="1" applyFill="1" applyBorder="1"/>
    <xf numFmtId="0" fontId="55" fillId="0" borderId="0" xfId="0" applyFont="1" applyFill="1" applyBorder="1" applyAlignment="1">
      <alignment horizontal="right"/>
    </xf>
    <xf numFmtId="0" fontId="56" fillId="0" borderId="0" xfId="0" applyFont="1" applyFill="1" applyBorder="1" applyAlignment="1">
      <alignment horizontal="justify"/>
    </xf>
    <xf numFmtId="0" fontId="51" fillId="0" borderId="0" xfId="0" applyFont="1" applyFill="1"/>
    <xf numFmtId="0" fontId="68" fillId="0" borderId="0" xfId="0" applyFont="1" applyFill="1" applyAlignment="1"/>
    <xf numFmtId="0" fontId="34" fillId="0" borderId="0" xfId="0" applyFont="1" applyFill="1" applyAlignment="1"/>
    <xf numFmtId="0" fontId="63" fillId="0" borderId="0" xfId="0" applyFont="1" applyFill="1"/>
    <xf numFmtId="0" fontId="36" fillId="0" borderId="0" xfId="0" applyFont="1" applyFill="1" applyAlignment="1"/>
    <xf numFmtId="4" fontId="19" fillId="0" borderId="0" xfId="0" applyNumberFormat="1" applyFont="1" applyFill="1"/>
    <xf numFmtId="0" fontId="39" fillId="0" borderId="0" xfId="0" applyFont="1" applyFill="1" applyBorder="1" applyAlignment="1">
      <alignment horizontal="left" vertical="justify" wrapText="1"/>
    </xf>
    <xf numFmtId="0" fontId="35" fillId="0" borderId="0" xfId="0" applyFont="1" applyFill="1" applyBorder="1" applyAlignment="1">
      <alignment horizontal="center"/>
    </xf>
    <xf numFmtId="0" fontId="18" fillId="0" borderId="0" xfId="19" applyFill="1"/>
    <xf numFmtId="0" fontId="19" fillId="0" borderId="0" xfId="19" applyFont="1" applyFill="1"/>
    <xf numFmtId="3" fontId="24" fillId="2" borderId="0" xfId="0" applyNumberFormat="1" applyFont="1" applyFill="1" applyBorder="1" applyAlignment="1">
      <alignment horizontal="center" vertical="center" wrapText="1"/>
    </xf>
    <xf numFmtId="3" fontId="24" fillId="2" borderId="0" xfId="0" applyNumberFormat="1" applyFont="1" applyFill="1" applyBorder="1" applyAlignment="1">
      <alignment horizontal="center" vertical="center"/>
    </xf>
    <xf numFmtId="2" fontId="31" fillId="0" borderId="0" xfId="0" applyNumberFormat="1" applyFont="1" applyFill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3" fontId="23" fillId="2" borderId="36" xfId="0" applyNumberFormat="1" applyFont="1" applyFill="1" applyBorder="1" applyAlignment="1">
      <alignment horizontal="center" vertical="center"/>
    </xf>
    <xf numFmtId="3" fontId="24" fillId="2" borderId="37" xfId="0" applyNumberFormat="1" applyFont="1" applyFill="1" applyBorder="1" applyAlignment="1">
      <alignment horizontal="center" vertical="center"/>
    </xf>
    <xf numFmtId="3" fontId="39" fillId="2" borderId="37" xfId="0" applyNumberFormat="1" applyFont="1" applyFill="1" applyBorder="1" applyAlignment="1">
      <alignment horizontal="center" vertical="center"/>
    </xf>
    <xf numFmtId="3" fontId="39" fillId="2" borderId="37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/>
    <xf numFmtId="0" fontId="83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left" vertical="justify" wrapText="1"/>
    </xf>
    <xf numFmtId="4" fontId="24" fillId="0" borderId="0" xfId="0" applyNumberFormat="1" applyFont="1" applyFill="1" applyBorder="1" applyAlignment="1">
      <alignment horizontal="center" vertical="center"/>
    </xf>
    <xf numFmtId="2" fontId="31" fillId="0" borderId="0" xfId="0" applyNumberFormat="1" applyFont="1" applyFill="1" applyAlignment="1"/>
    <xf numFmtId="3" fontId="39" fillId="2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/>
    <xf numFmtId="0" fontId="62" fillId="0" borderId="0" xfId="0" applyFont="1" applyFill="1" applyBorder="1"/>
    <xf numFmtId="0" fontId="62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/>
    <xf numFmtId="3" fontId="19" fillId="0" borderId="0" xfId="0" applyNumberFormat="1" applyFont="1" applyFill="1" applyAlignment="1">
      <alignment vertical="center"/>
    </xf>
    <xf numFmtId="0" fontId="51" fillId="0" borderId="0" xfId="0" applyFont="1" applyFill="1" applyBorder="1" applyAlignment="1">
      <alignment vertical="top"/>
    </xf>
    <xf numFmtId="0" fontId="19" fillId="0" borderId="57" xfId="0" applyFont="1" applyFill="1" applyBorder="1"/>
    <xf numFmtId="2" fontId="22" fillId="0" borderId="0" xfId="0" applyNumberFormat="1" applyFont="1" applyFill="1" applyAlignment="1">
      <alignment horizontal="center"/>
    </xf>
    <xf numFmtId="0" fontId="20" fillId="0" borderId="9" xfId="0" applyFont="1" applyFill="1" applyBorder="1" applyAlignment="1">
      <alignment horizontal="left" wrapText="1"/>
    </xf>
    <xf numFmtId="3" fontId="19" fillId="0" borderId="0" xfId="0" applyNumberFormat="1" applyFont="1" applyFill="1" applyBorder="1"/>
    <xf numFmtId="0" fontId="18" fillId="0" borderId="0" xfId="19" applyFill="1" applyBorder="1"/>
    <xf numFmtId="3" fontId="24" fillId="0" borderId="14" xfId="0" applyNumberFormat="1" applyFont="1" applyFill="1" applyBorder="1" applyAlignment="1">
      <alignment horizontal="center" vertical="center"/>
    </xf>
    <xf numFmtId="0" fontId="23" fillId="0" borderId="1" xfId="0" applyFont="1" applyFill="1" applyBorder="1"/>
    <xf numFmtId="0" fontId="19" fillId="0" borderId="11" xfId="0" applyFont="1" applyFill="1" applyBorder="1" applyAlignment="1">
      <alignment vertical="center"/>
    </xf>
    <xf numFmtId="14" fontId="19" fillId="0" borderId="58" xfId="0" applyNumberFormat="1" applyFont="1" applyFill="1" applyBorder="1" applyAlignment="1">
      <alignment vertical="center"/>
    </xf>
    <xf numFmtId="14" fontId="19" fillId="0" borderId="56" xfId="0" applyNumberFormat="1" applyFont="1" applyFill="1" applyBorder="1" applyAlignment="1">
      <alignment vertical="center"/>
    </xf>
    <xf numFmtId="14" fontId="19" fillId="0" borderId="12" xfId="0" applyNumberFormat="1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3" fontId="24" fillId="0" borderId="57" xfId="0" applyNumberFormat="1" applyFont="1" applyFill="1" applyBorder="1" applyAlignment="1">
      <alignment horizontal="center" vertical="center"/>
    </xf>
    <xf numFmtId="3" fontId="24" fillId="0" borderId="18" xfId="0" applyNumberFormat="1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vertical="center"/>
    </xf>
    <xf numFmtId="3" fontId="24" fillId="0" borderId="63" xfId="0" applyNumberFormat="1" applyFont="1" applyFill="1" applyBorder="1" applyAlignment="1">
      <alignment horizontal="center" vertical="center"/>
    </xf>
    <xf numFmtId="3" fontId="24" fillId="0" borderId="66" xfId="0" applyNumberFormat="1" applyFont="1" applyFill="1" applyBorder="1" applyAlignment="1">
      <alignment horizontal="center" vertical="center"/>
    </xf>
    <xf numFmtId="3" fontId="24" fillId="0" borderId="65" xfId="0" applyNumberFormat="1" applyFont="1" applyFill="1" applyBorder="1" applyAlignment="1">
      <alignment horizontal="center" vertical="center"/>
    </xf>
    <xf numFmtId="3" fontId="24" fillId="0" borderId="58" xfId="0" applyNumberFormat="1" applyFont="1" applyFill="1" applyBorder="1" applyAlignment="1">
      <alignment horizontal="center" vertical="center"/>
    </xf>
    <xf numFmtId="167" fontId="24" fillId="0" borderId="56" xfId="0" applyNumberFormat="1" applyFont="1" applyFill="1" applyBorder="1" applyAlignment="1">
      <alignment horizontal="center"/>
    </xf>
    <xf numFmtId="166" fontId="24" fillId="0" borderId="57" xfId="0" applyNumberFormat="1" applyFont="1" applyFill="1" applyBorder="1" applyAlignment="1">
      <alignment horizontal="center" vertical="center"/>
    </xf>
    <xf numFmtId="0" fontId="24" fillId="0" borderId="34" xfId="0" applyFont="1" applyFill="1" applyBorder="1"/>
    <xf numFmtId="167" fontId="20" fillId="0" borderId="57" xfId="0" applyNumberFormat="1" applyFont="1" applyFill="1" applyBorder="1" applyAlignment="1">
      <alignment horizontal="center"/>
    </xf>
    <xf numFmtId="167" fontId="20" fillId="0" borderId="18" xfId="0" applyNumberFormat="1" applyFont="1" applyFill="1" applyBorder="1" applyAlignment="1">
      <alignment horizontal="center"/>
    </xf>
    <xf numFmtId="0" fontId="48" fillId="0" borderId="1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167" fontId="48" fillId="0" borderId="12" xfId="0" applyNumberFormat="1" applyFont="1" applyFill="1" applyBorder="1" applyAlignment="1">
      <alignment horizontal="center" wrapText="1"/>
    </xf>
    <xf numFmtId="167" fontId="20" fillId="0" borderId="13" xfId="0" applyNumberFormat="1" applyFont="1" applyFill="1" applyBorder="1" applyAlignment="1">
      <alignment horizontal="center"/>
    </xf>
    <xf numFmtId="167" fontId="20" fillId="0" borderId="12" xfId="0" applyNumberFormat="1" applyFont="1" applyFill="1" applyBorder="1" applyAlignment="1">
      <alignment horizontal="center"/>
    </xf>
    <xf numFmtId="167" fontId="48" fillId="0" borderId="55" xfId="0" applyNumberFormat="1" applyFont="1" applyFill="1" applyBorder="1" applyAlignment="1">
      <alignment horizontal="center" wrapText="1"/>
    </xf>
    <xf numFmtId="167" fontId="20" fillId="0" borderId="39" xfId="0" applyNumberFormat="1" applyFont="1" applyFill="1" applyBorder="1" applyAlignment="1">
      <alignment horizontal="center"/>
    </xf>
    <xf numFmtId="167" fontId="48" fillId="0" borderId="13" xfId="0" applyNumberFormat="1" applyFont="1" applyFill="1" applyBorder="1" applyAlignment="1">
      <alignment horizontal="center" wrapText="1"/>
    </xf>
    <xf numFmtId="167" fontId="20" fillId="0" borderId="55" xfId="0" applyNumberFormat="1" applyFont="1" applyFill="1" applyBorder="1" applyAlignment="1">
      <alignment horizontal="center"/>
    </xf>
    <xf numFmtId="167" fontId="48" fillId="0" borderId="14" xfId="0" applyNumberFormat="1" applyFont="1" applyFill="1" applyBorder="1" applyAlignment="1">
      <alignment horizontal="center" wrapText="1"/>
    </xf>
    <xf numFmtId="167" fontId="20" fillId="0" borderId="16" xfId="0" applyNumberFormat="1" applyFont="1" applyFill="1" applyBorder="1" applyAlignment="1">
      <alignment horizontal="center"/>
    </xf>
    <xf numFmtId="167" fontId="20" fillId="0" borderId="14" xfId="0" applyNumberFormat="1" applyFont="1" applyFill="1" applyBorder="1" applyAlignment="1">
      <alignment horizontal="center"/>
    </xf>
    <xf numFmtId="167" fontId="48" fillId="0" borderId="28" xfId="0" applyNumberFormat="1" applyFont="1" applyFill="1" applyBorder="1" applyAlignment="1">
      <alignment horizontal="center" wrapText="1"/>
    </xf>
    <xf numFmtId="167" fontId="20" fillId="0" borderId="41" xfId="0" applyNumberFormat="1" applyFont="1" applyFill="1" applyBorder="1" applyAlignment="1">
      <alignment horizontal="center"/>
    </xf>
    <xf numFmtId="167" fontId="48" fillId="0" borderId="16" xfId="0" applyNumberFormat="1" applyFont="1" applyFill="1" applyBorder="1" applyAlignment="1">
      <alignment horizontal="center" wrapText="1"/>
    </xf>
    <xf numFmtId="167" fontId="20" fillId="0" borderId="28" xfId="0" applyNumberFormat="1" applyFont="1" applyFill="1" applyBorder="1" applyAlignment="1">
      <alignment horizontal="center"/>
    </xf>
    <xf numFmtId="167" fontId="48" fillId="0" borderId="14" xfId="0" applyNumberFormat="1" applyFont="1" applyFill="1" applyBorder="1" applyAlignment="1">
      <alignment horizontal="center" vertical="top" wrapText="1"/>
    </xf>
    <xf numFmtId="167" fontId="48" fillId="0" borderId="28" xfId="0" applyNumberFormat="1" applyFont="1" applyFill="1" applyBorder="1" applyAlignment="1">
      <alignment horizontal="center" vertical="top" wrapText="1"/>
    </xf>
    <xf numFmtId="167" fontId="48" fillId="0" borderId="16" xfId="0" applyNumberFormat="1" applyFont="1" applyFill="1" applyBorder="1" applyAlignment="1">
      <alignment horizontal="center" vertical="top" wrapText="1"/>
    </xf>
    <xf numFmtId="167" fontId="48" fillId="0" borderId="14" xfId="0" applyNumberFormat="1" applyFont="1" applyFill="1" applyBorder="1" applyAlignment="1">
      <alignment horizontal="center"/>
    </xf>
    <xf numFmtId="167" fontId="48" fillId="0" borderId="28" xfId="0" applyNumberFormat="1" applyFont="1" applyFill="1" applyBorder="1" applyAlignment="1">
      <alignment horizontal="center"/>
    </xf>
    <xf numFmtId="167" fontId="48" fillId="0" borderId="16" xfId="0" applyNumberFormat="1" applyFont="1" applyFill="1" applyBorder="1" applyAlignment="1">
      <alignment horizontal="center"/>
    </xf>
    <xf numFmtId="0" fontId="24" fillId="0" borderId="64" xfId="0" applyFont="1" applyFill="1" applyBorder="1"/>
    <xf numFmtId="167" fontId="48" fillId="0" borderId="65" xfId="0" applyNumberFormat="1" applyFont="1" applyFill="1" applyBorder="1" applyAlignment="1">
      <alignment horizontal="center"/>
    </xf>
    <xf numFmtId="167" fontId="20" fillId="0" borderId="52" xfId="0" applyNumberFormat="1" applyFont="1" applyFill="1" applyBorder="1" applyAlignment="1">
      <alignment horizontal="center"/>
    </xf>
    <xf numFmtId="167" fontId="20" fillId="0" borderId="65" xfId="0" applyNumberFormat="1" applyFont="1" applyFill="1" applyBorder="1" applyAlignment="1">
      <alignment horizontal="center"/>
    </xf>
    <xf numFmtId="167" fontId="48" fillId="0" borderId="64" xfId="0" applyNumberFormat="1" applyFont="1" applyFill="1" applyBorder="1" applyAlignment="1">
      <alignment horizontal="center"/>
    </xf>
    <xf numFmtId="167" fontId="20" fillId="0" borderId="43" xfId="0" applyNumberFormat="1" applyFont="1" applyFill="1" applyBorder="1" applyAlignment="1">
      <alignment horizontal="center"/>
    </xf>
    <xf numFmtId="167" fontId="48" fillId="0" borderId="52" xfId="0" applyNumberFormat="1" applyFont="1" applyFill="1" applyBorder="1" applyAlignment="1">
      <alignment horizontal="center"/>
    </xf>
    <xf numFmtId="167" fontId="20" fillId="0" borderId="64" xfId="0" applyNumberFormat="1" applyFont="1" applyFill="1" applyBorder="1" applyAlignment="1">
      <alignment horizontal="center"/>
    </xf>
    <xf numFmtId="166" fontId="51" fillId="0" borderId="0" xfId="0" applyNumberFormat="1" applyFont="1" applyFill="1" applyBorder="1" applyAlignment="1">
      <alignment horizontal="center"/>
    </xf>
    <xf numFmtId="0" fontId="92" fillId="0" borderId="0" xfId="0" applyFont="1" applyFill="1"/>
    <xf numFmtId="166" fontId="93" fillId="0" borderId="0" xfId="0" applyNumberFormat="1" applyFont="1" applyFill="1" applyBorder="1" applyAlignment="1">
      <alignment horizontal="center" vertical="center"/>
    </xf>
    <xf numFmtId="166" fontId="93" fillId="0" borderId="0" xfId="0" applyNumberFormat="1" applyFont="1" applyFill="1" applyBorder="1" applyAlignment="1">
      <alignment horizontal="center"/>
    </xf>
    <xf numFmtId="0" fontId="37" fillId="0" borderId="0" xfId="0" applyFont="1" applyFill="1"/>
    <xf numFmtId="3" fontId="24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wrapText="1"/>
    </xf>
    <xf numFmtId="0" fontId="24" fillId="0" borderId="4" xfId="0" applyFont="1" applyFill="1" applyBorder="1" applyAlignment="1">
      <alignment horizontal="left" vertical="center"/>
    </xf>
    <xf numFmtId="166" fontId="39" fillId="0" borderId="14" xfId="0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vertical="center"/>
    </xf>
    <xf numFmtId="0" fontId="24" fillId="0" borderId="14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horizontal="left" vertical="center" wrapText="1"/>
    </xf>
    <xf numFmtId="4" fontId="24" fillId="0" borderId="3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 vertical="center"/>
    </xf>
    <xf numFmtId="4" fontId="24" fillId="0" borderId="2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166" fontId="24" fillId="0" borderId="1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/>
    </xf>
    <xf numFmtId="0" fontId="48" fillId="0" borderId="0" xfId="0" applyFont="1" applyFill="1" applyBorder="1" applyAlignment="1">
      <alignment horizontal="left" wrapText="1"/>
    </xf>
    <xf numFmtId="167" fontId="72" fillId="0" borderId="0" xfId="10" applyNumberFormat="1" applyFont="1" applyFill="1" applyBorder="1"/>
    <xf numFmtId="167" fontId="77" fillId="0" borderId="0" xfId="17" applyNumberFormat="1" applyFont="1" applyFill="1" applyBorder="1" applyAlignment="1">
      <alignment horizontal="center" wrapText="1"/>
    </xf>
    <xf numFmtId="0" fontId="35" fillId="0" borderId="0" xfId="0" applyFont="1" applyFill="1" applyBorder="1" applyAlignment="1"/>
    <xf numFmtId="0" fontId="51" fillId="0" borderId="0" xfId="0" applyFont="1" applyFill="1" applyBorder="1"/>
    <xf numFmtId="0" fontId="48" fillId="0" borderId="0" xfId="0" applyFont="1" applyFill="1" applyBorder="1" applyAlignment="1">
      <alignment vertical="top" wrapText="1"/>
    </xf>
    <xf numFmtId="0" fontId="51" fillId="0" borderId="9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top"/>
    </xf>
    <xf numFmtId="0" fontId="25" fillId="0" borderId="50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 horizontal="center" vertical="center"/>
    </xf>
    <xf numFmtId="0" fontId="24" fillId="0" borderId="3" xfId="0" applyFont="1" applyFill="1" applyBorder="1"/>
    <xf numFmtId="0" fontId="24" fillId="0" borderId="2" xfId="0" applyFont="1" applyFill="1" applyBorder="1"/>
    <xf numFmtId="166" fontId="24" fillId="0" borderId="36" xfId="0" applyNumberFormat="1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0" fillId="0" borderId="53" xfId="0" applyNumberFormat="1" applyFont="1" applyFill="1" applyBorder="1" applyAlignment="1">
      <alignment horizontal="center" vertical="center"/>
    </xf>
    <xf numFmtId="166" fontId="24" fillId="0" borderId="31" xfId="0" applyNumberFormat="1" applyFont="1" applyFill="1" applyBorder="1" applyAlignment="1">
      <alignment horizontal="center" vertical="center"/>
    </xf>
    <xf numFmtId="166" fontId="24" fillId="0" borderId="50" xfId="0" applyNumberFormat="1" applyFont="1" applyFill="1" applyBorder="1" applyAlignment="1">
      <alignment horizontal="center" vertical="center"/>
    </xf>
    <xf numFmtId="166" fontId="24" fillId="0" borderId="48" xfId="0" applyNumberFormat="1" applyFont="1" applyFill="1" applyBorder="1" applyAlignment="1">
      <alignment horizontal="center" vertical="center"/>
    </xf>
    <xf numFmtId="166" fontId="24" fillId="0" borderId="31" xfId="0" applyNumberFormat="1" applyFont="1" applyFill="1" applyBorder="1" applyAlignment="1">
      <alignment horizontal="center" vertical="center" wrapText="1"/>
    </xf>
    <xf numFmtId="166" fontId="20" fillId="0" borderId="31" xfId="0" applyNumberFormat="1" applyFont="1" applyFill="1" applyBorder="1" applyAlignment="1">
      <alignment horizontal="center" vertical="center" wrapText="1"/>
    </xf>
    <xf numFmtId="166" fontId="24" fillId="0" borderId="5" xfId="0" applyNumberFormat="1" applyFont="1" applyFill="1" applyBorder="1" applyAlignment="1">
      <alignment horizontal="center" vertical="center"/>
    </xf>
    <xf numFmtId="166" fontId="24" fillId="0" borderId="53" xfId="0" applyNumberFormat="1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vertical="center" wrapText="1"/>
    </xf>
    <xf numFmtId="0" fontId="24" fillId="0" borderId="4" xfId="0" applyNumberFormat="1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wrapText="1"/>
    </xf>
    <xf numFmtId="0" fontId="24" fillId="0" borderId="30" xfId="0" applyFont="1" applyFill="1" applyBorder="1" applyAlignment="1">
      <alignment wrapText="1"/>
    </xf>
    <xf numFmtId="0" fontId="24" fillId="0" borderId="30" xfId="0" applyNumberFormat="1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vertical="center"/>
    </xf>
    <xf numFmtId="0" fontId="20" fillId="0" borderId="31" xfId="0" applyFont="1" applyFill="1" applyBorder="1" applyAlignment="1">
      <alignment wrapText="1"/>
    </xf>
    <xf numFmtId="0" fontId="24" fillId="0" borderId="31" xfId="0" applyFont="1" applyFill="1" applyBorder="1" applyAlignment="1">
      <alignment vertical="center" wrapText="1"/>
    </xf>
    <xf numFmtId="0" fontId="24" fillId="0" borderId="53" xfId="0" applyFont="1" applyFill="1" applyBorder="1" applyAlignment="1">
      <alignment wrapText="1"/>
    </xf>
    <xf numFmtId="4" fontId="24" fillId="0" borderId="1" xfId="0" applyNumberFormat="1" applyFont="1" applyFill="1" applyBorder="1" applyAlignment="1">
      <alignment horizontal="center" vertical="center"/>
    </xf>
    <xf numFmtId="4" fontId="24" fillId="0" borderId="3" xfId="0" applyNumberFormat="1" applyFont="1" applyFill="1" applyBorder="1" applyAlignment="1">
      <alignment horizontal="center" vertical="center" wrapText="1"/>
    </xf>
    <xf numFmtId="166" fontId="24" fillId="0" borderId="37" xfId="0" applyNumberFormat="1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left" vertical="top" wrapText="1"/>
    </xf>
    <xf numFmtId="0" fontId="20" fillId="0" borderId="5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left" wrapText="1"/>
    </xf>
    <xf numFmtId="0" fontId="22" fillId="0" borderId="5" xfId="0" applyFont="1" applyFill="1" applyBorder="1" applyAlignment="1">
      <alignment horizontal="left"/>
    </xf>
    <xf numFmtId="166" fontId="20" fillId="0" borderId="1" xfId="0" applyNumberFormat="1" applyFont="1" applyFill="1" applyBorder="1" applyAlignment="1">
      <alignment horizontal="center" vertical="center"/>
    </xf>
    <xf numFmtId="166" fontId="27" fillId="0" borderId="36" xfId="0" applyNumberFormat="1" applyFont="1" applyFill="1" applyBorder="1" applyAlignment="1">
      <alignment horizontal="center" vertical="center"/>
    </xf>
    <xf numFmtId="166" fontId="24" fillId="0" borderId="4" xfId="0" applyNumberFormat="1" applyFont="1" applyFill="1" applyBorder="1" applyAlignment="1">
      <alignment horizontal="left" wrapText="1"/>
    </xf>
    <xf numFmtId="4" fontId="24" fillId="0" borderId="37" xfId="0" applyNumberFormat="1" applyFont="1" applyFill="1" applyBorder="1" applyAlignment="1">
      <alignment horizontal="center" vertical="center"/>
    </xf>
    <xf numFmtId="4" fontId="24" fillId="0" borderId="37" xfId="0" applyNumberFormat="1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/>
    </xf>
    <xf numFmtId="0" fontId="79" fillId="0" borderId="53" xfId="0" applyFont="1" applyFill="1" applyBorder="1" applyAlignment="1">
      <alignment horizontal="center" vertical="top" wrapText="1"/>
    </xf>
    <xf numFmtId="0" fontId="79" fillId="0" borderId="31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vertical="center"/>
    </xf>
    <xf numFmtId="0" fontId="80" fillId="0" borderId="55" xfId="0" applyFont="1" applyFill="1" applyBorder="1" applyAlignment="1">
      <alignment horizontal="center" vertical="center" wrapText="1"/>
    </xf>
    <xf numFmtId="166" fontId="80" fillId="0" borderId="12" xfId="0" applyNumberFormat="1" applyFont="1" applyFill="1" applyBorder="1" applyAlignment="1">
      <alignment horizontal="center" vertical="center" wrapText="1"/>
    </xf>
    <xf numFmtId="166" fontId="80" fillId="0" borderId="13" xfId="0" applyNumberFormat="1" applyFont="1" applyFill="1" applyBorder="1" applyAlignment="1">
      <alignment horizontal="center" vertical="center" wrapText="1"/>
    </xf>
    <xf numFmtId="166" fontId="80" fillId="0" borderId="39" xfId="0" applyNumberFormat="1" applyFont="1" applyFill="1" applyBorder="1" applyAlignment="1">
      <alignment horizontal="center" vertical="center" wrapText="1"/>
    </xf>
    <xf numFmtId="0" fontId="80" fillId="0" borderId="28" xfId="0" applyFont="1" applyFill="1" applyBorder="1" applyAlignment="1">
      <alignment horizontal="center" vertical="center" wrapText="1"/>
    </xf>
    <xf numFmtId="166" fontId="80" fillId="0" borderId="14" xfId="0" applyNumberFormat="1" applyFont="1" applyFill="1" applyBorder="1" applyAlignment="1">
      <alignment horizontal="center" vertical="center" wrapText="1"/>
    </xf>
    <xf numFmtId="166" fontId="80" fillId="0" borderId="16" xfId="0" applyNumberFormat="1" applyFont="1" applyFill="1" applyBorder="1" applyAlignment="1">
      <alignment horizontal="center" vertical="center" wrapText="1"/>
    </xf>
    <xf numFmtId="166" fontId="80" fillId="0" borderId="41" xfId="0" applyNumberFormat="1" applyFont="1" applyFill="1" applyBorder="1" applyAlignment="1">
      <alignment horizontal="center" vertical="center" wrapText="1"/>
    </xf>
    <xf numFmtId="0" fontId="80" fillId="0" borderId="34" xfId="0" applyFont="1" applyFill="1" applyBorder="1" applyAlignment="1">
      <alignment horizontal="center" vertical="center" wrapText="1"/>
    </xf>
    <xf numFmtId="166" fontId="80" fillId="0" borderId="23" xfId="0" applyNumberFormat="1" applyFont="1" applyFill="1" applyBorder="1" applyAlignment="1">
      <alignment horizontal="center" vertical="center" wrapText="1"/>
    </xf>
    <xf numFmtId="166" fontId="80" fillId="0" borderId="47" xfId="0" applyNumberFormat="1" applyFont="1" applyFill="1" applyBorder="1" applyAlignment="1">
      <alignment horizontal="center" vertical="center" wrapText="1"/>
    </xf>
    <xf numFmtId="166" fontId="80" fillId="0" borderId="15" xfId="0" applyNumberFormat="1" applyFont="1" applyFill="1" applyBorder="1" applyAlignment="1">
      <alignment horizontal="center" vertical="center" wrapText="1"/>
    </xf>
    <xf numFmtId="166" fontId="80" fillId="0" borderId="22" xfId="0" applyNumberFormat="1" applyFont="1" applyFill="1" applyBorder="1" applyAlignment="1">
      <alignment horizontal="center" vertical="center" wrapText="1"/>
    </xf>
    <xf numFmtId="166" fontId="80" fillId="0" borderId="21" xfId="0" applyNumberFormat="1" applyFont="1" applyFill="1" applyBorder="1" applyAlignment="1">
      <alignment horizontal="center" vertical="center" wrapText="1"/>
    </xf>
    <xf numFmtId="166" fontId="80" fillId="0" borderId="46" xfId="0" applyNumberFormat="1" applyFont="1" applyFill="1" applyBorder="1" applyAlignment="1">
      <alignment horizontal="center" vertical="center" wrapText="1"/>
    </xf>
    <xf numFmtId="166" fontId="80" fillId="0" borderId="65" xfId="0" applyNumberFormat="1" applyFont="1" applyFill="1" applyBorder="1" applyAlignment="1">
      <alignment horizontal="center" vertical="center" wrapText="1"/>
    </xf>
    <xf numFmtId="0" fontId="79" fillId="0" borderId="53" xfId="0" applyFont="1" applyFill="1" applyBorder="1" applyAlignment="1">
      <alignment horizontal="center" vertical="center" wrapText="1"/>
    </xf>
    <xf numFmtId="166" fontId="79" fillId="0" borderId="26" xfId="0" applyNumberFormat="1" applyFont="1" applyFill="1" applyBorder="1" applyAlignment="1">
      <alignment horizontal="center" vertical="center" wrapText="1"/>
    </xf>
    <xf numFmtId="166" fontId="79" fillId="0" borderId="3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 vertical="center"/>
    </xf>
    <xf numFmtId="3" fontId="24" fillId="0" borderId="1" xfId="0" applyNumberFormat="1" applyFont="1" applyFill="1" applyBorder="1" applyAlignment="1">
      <alignment horizontal="center" vertical="center"/>
    </xf>
    <xf numFmtId="3" fontId="24" fillId="0" borderId="2" xfId="0" applyNumberFormat="1" applyFont="1" applyFill="1" applyBorder="1" applyAlignment="1">
      <alignment horizontal="center" vertical="center"/>
    </xf>
    <xf numFmtId="166" fontId="24" fillId="0" borderId="1" xfId="0" applyNumberFormat="1" applyFont="1" applyFill="1" applyBorder="1" applyAlignment="1">
      <alignment horizontal="center" vertical="center"/>
    </xf>
    <xf numFmtId="167" fontId="24" fillId="0" borderId="31" xfId="0" applyNumberFormat="1" applyFont="1" applyFill="1" applyBorder="1" applyAlignment="1">
      <alignment horizontal="center" vertical="center"/>
    </xf>
    <xf numFmtId="166" fontId="24" fillId="0" borderId="14" xfId="0" applyNumberFormat="1" applyFont="1" applyFill="1" applyBorder="1" applyAlignment="1">
      <alignment horizontal="center" vertical="center"/>
    </xf>
    <xf numFmtId="2" fontId="46" fillId="0" borderId="2" xfId="0" applyNumberFormat="1" applyFont="1" applyFill="1" applyBorder="1" applyAlignment="1">
      <alignment horizontal="center" vertical="center"/>
    </xf>
    <xf numFmtId="3" fontId="24" fillId="0" borderId="30" xfId="0" applyNumberFormat="1" applyFont="1" applyFill="1" applyBorder="1" applyAlignment="1">
      <alignment horizontal="center" vertical="center"/>
    </xf>
    <xf numFmtId="3" fontId="24" fillId="0" borderId="5" xfId="0" applyNumberFormat="1" applyFont="1" applyFill="1" applyBorder="1" applyAlignment="1">
      <alignment horizontal="center" vertical="center"/>
    </xf>
    <xf numFmtId="3" fontId="24" fillId="0" borderId="4" xfId="0" applyNumberFormat="1" applyFont="1" applyFill="1" applyBorder="1" applyAlignment="1">
      <alignment horizontal="center" vertical="center"/>
    </xf>
    <xf numFmtId="2" fontId="66" fillId="0" borderId="31" xfId="0" applyNumberFormat="1" applyFont="1" applyFill="1" applyBorder="1" applyAlignment="1">
      <alignment horizontal="center" vertical="center" wrapText="1"/>
    </xf>
    <xf numFmtId="0" fontId="19" fillId="0" borderId="3" xfId="0" applyNumberFormat="1" applyFont="1" applyFill="1" applyBorder="1" applyAlignment="1">
      <alignment horizontal="center" vertical="center"/>
    </xf>
    <xf numFmtId="0" fontId="19" fillId="0" borderId="38" xfId="0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/>
    </xf>
    <xf numFmtId="0" fontId="24" fillId="0" borderId="3" xfId="0" applyFont="1" applyFill="1" applyBorder="1" applyAlignment="1">
      <alignment horizontal="left" vertical="center"/>
    </xf>
    <xf numFmtId="3" fontId="24" fillId="0" borderId="3" xfId="0" applyNumberFormat="1" applyFont="1" applyFill="1" applyBorder="1" applyAlignment="1">
      <alignment horizontal="center" vertical="center"/>
    </xf>
    <xf numFmtId="2" fontId="19" fillId="0" borderId="3" xfId="0" applyNumberFormat="1" applyFont="1" applyFill="1" applyBorder="1"/>
    <xf numFmtId="0" fontId="23" fillId="0" borderId="3" xfId="0" applyFont="1" applyFill="1" applyBorder="1"/>
    <xf numFmtId="0" fontId="24" fillId="0" borderId="3" xfId="0" applyFont="1" applyFill="1" applyBorder="1" applyAlignment="1">
      <alignment horizontal="left"/>
    </xf>
    <xf numFmtId="0" fontId="23" fillId="0" borderId="5" xfId="0" applyFont="1" applyFill="1" applyBorder="1"/>
    <xf numFmtId="0" fontId="24" fillId="0" borderId="3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center" vertical="center"/>
    </xf>
    <xf numFmtId="166" fontId="24" fillId="0" borderId="9" xfId="0" applyNumberFormat="1" applyFont="1" applyFill="1" applyBorder="1" applyAlignment="1">
      <alignment horizontal="center" vertical="center"/>
    </xf>
    <xf numFmtId="0" fontId="23" fillId="0" borderId="11" xfId="0" applyFont="1" applyFill="1" applyBorder="1"/>
    <xf numFmtId="0" fontId="19" fillId="0" borderId="17" xfId="0" applyFont="1" applyFill="1" applyBorder="1"/>
    <xf numFmtId="0" fontId="19" fillId="0" borderId="37" xfId="0" applyFont="1" applyFill="1" applyBorder="1"/>
    <xf numFmtId="0" fontId="24" fillId="0" borderId="17" xfId="0" applyFont="1" applyFill="1" applyBorder="1"/>
    <xf numFmtId="0" fontId="24" fillId="0" borderId="42" xfId="0" applyFont="1" applyFill="1" applyBorder="1"/>
    <xf numFmtId="166" fontId="24" fillId="0" borderId="63" xfId="0" applyNumberFormat="1" applyFont="1" applyFill="1" applyBorder="1" applyAlignment="1">
      <alignment horizontal="center" vertical="center"/>
    </xf>
    <xf numFmtId="166" fontId="24" fillId="0" borderId="66" xfId="0" applyNumberFormat="1" applyFont="1" applyFill="1" applyBorder="1" applyAlignment="1">
      <alignment horizontal="center" vertical="center"/>
    </xf>
    <xf numFmtId="0" fontId="23" fillId="0" borderId="55" xfId="0" applyFont="1" applyFill="1" applyBorder="1"/>
    <xf numFmtId="166" fontId="90" fillId="0" borderId="11" xfId="0" applyNumberFormat="1" applyFont="1" applyFill="1" applyBorder="1" applyAlignment="1">
      <alignment horizontal="center" vertical="center"/>
    </xf>
    <xf numFmtId="166" fontId="90" fillId="0" borderId="12" xfId="0" applyNumberFormat="1" applyFont="1" applyFill="1" applyBorder="1" applyAlignment="1">
      <alignment horizontal="center" vertical="center"/>
    </xf>
    <xf numFmtId="0" fontId="24" fillId="0" borderId="11" xfId="0" applyFont="1" applyFill="1" applyBorder="1"/>
    <xf numFmtId="0" fontId="24" fillId="0" borderId="56" xfId="0" applyFont="1" applyFill="1" applyBorder="1"/>
    <xf numFmtId="0" fontId="24" fillId="0" borderId="28" xfId="0" applyFont="1" applyFill="1" applyBorder="1"/>
    <xf numFmtId="166" fontId="24" fillId="0" borderId="42" xfId="0" applyNumberFormat="1" applyFont="1" applyFill="1" applyBorder="1" applyAlignment="1">
      <alignment horizontal="center" vertical="center"/>
    </xf>
    <xf numFmtId="0" fontId="19" fillId="0" borderId="11" xfId="0" applyFont="1" applyFill="1" applyBorder="1"/>
    <xf numFmtId="0" fontId="20" fillId="0" borderId="17" xfId="0" applyFont="1" applyFill="1" applyBorder="1"/>
    <xf numFmtId="0" fontId="20" fillId="0" borderId="24" xfId="0" applyFont="1" applyFill="1" applyBorder="1"/>
    <xf numFmtId="167" fontId="20" fillId="0" borderId="77" xfId="0" applyNumberFormat="1" applyFont="1" applyFill="1" applyBorder="1" applyAlignment="1">
      <alignment horizontal="center"/>
    </xf>
    <xf numFmtId="167" fontId="20" fillId="0" borderId="29" xfId="0" applyNumberFormat="1" applyFont="1" applyFill="1" applyBorder="1" applyAlignment="1">
      <alignment horizontal="center"/>
    </xf>
    <xf numFmtId="167" fontId="19" fillId="0" borderId="0" xfId="0" applyNumberFormat="1" applyFont="1" applyFill="1" applyAlignment="1">
      <alignment horizontal="center" vertical="center"/>
    </xf>
    <xf numFmtId="0" fontId="64" fillId="0" borderId="31" xfId="19" applyFont="1" applyFill="1" applyBorder="1" applyAlignment="1">
      <alignment horizontal="center" wrapText="1"/>
    </xf>
    <xf numFmtId="14" fontId="23" fillId="0" borderId="31" xfId="19" applyNumberFormat="1" applyFont="1" applyFill="1" applyBorder="1" applyAlignment="1">
      <alignment horizontal="center" vertical="center"/>
    </xf>
    <xf numFmtId="0" fontId="24" fillId="0" borderId="1" xfId="19" applyFont="1" applyFill="1" applyBorder="1" applyAlignment="1">
      <alignment horizontal="center"/>
    </xf>
    <xf numFmtId="0" fontId="24" fillId="0" borderId="37" xfId="19" applyFont="1" applyFill="1" applyBorder="1" applyAlignment="1">
      <alignment horizontal="center"/>
    </xf>
    <xf numFmtId="0" fontId="24" fillId="0" borderId="3" xfId="19" applyFont="1" applyFill="1" applyBorder="1" applyAlignment="1">
      <alignment horizontal="center"/>
    </xf>
    <xf numFmtId="3" fontId="24" fillId="0" borderId="3" xfId="19" applyNumberFormat="1" applyFont="1" applyFill="1" applyBorder="1" applyAlignment="1">
      <alignment horizontal="center"/>
    </xf>
    <xf numFmtId="3" fontId="24" fillId="0" borderId="37" xfId="19" applyNumberFormat="1" applyFont="1" applyFill="1" applyBorder="1" applyAlignment="1">
      <alignment horizontal="center"/>
    </xf>
    <xf numFmtId="0" fontId="24" fillId="0" borderId="2" xfId="19" applyFont="1" applyFill="1" applyBorder="1" applyAlignment="1">
      <alignment horizontal="center"/>
    </xf>
    <xf numFmtId="0" fontId="24" fillId="0" borderId="3" xfId="19" applyNumberFormat="1" applyFont="1" applyFill="1" applyBorder="1" applyAlignment="1">
      <alignment horizontal="center"/>
    </xf>
    <xf numFmtId="0" fontId="42" fillId="0" borderId="3" xfId="19" applyFont="1" applyFill="1" applyBorder="1" applyAlignment="1">
      <alignment horizontal="center"/>
    </xf>
    <xf numFmtId="0" fontId="23" fillId="0" borderId="1" xfId="19" applyFont="1" applyFill="1" applyBorder="1" applyAlignment="1">
      <alignment horizontal="left"/>
    </xf>
    <xf numFmtId="0" fontId="24" fillId="0" borderId="3" xfId="19" applyNumberFormat="1" applyFont="1" applyFill="1" applyBorder="1" applyAlignment="1">
      <alignment horizontal="center" vertical="center"/>
    </xf>
    <xf numFmtId="0" fontId="24" fillId="0" borderId="3" xfId="19" applyFont="1" applyFill="1" applyBorder="1" applyAlignment="1">
      <alignment horizontal="left"/>
    </xf>
    <xf numFmtId="0" fontId="24" fillId="0" borderId="3" xfId="19" applyFont="1" applyFill="1" applyBorder="1" applyAlignment="1">
      <alignment horizontal="center" vertical="center"/>
    </xf>
    <xf numFmtId="0" fontId="39" fillId="0" borderId="3" xfId="19" applyFont="1" applyFill="1" applyBorder="1" applyAlignment="1">
      <alignment vertical="center"/>
    </xf>
    <xf numFmtId="0" fontId="39" fillId="0" borderId="3" xfId="19" applyFont="1" applyFill="1" applyBorder="1" applyAlignment="1">
      <alignment horizontal="center" vertical="center"/>
    </xf>
    <xf numFmtId="0" fontId="24" fillId="0" borderId="2" xfId="19" applyFont="1" applyFill="1" applyBorder="1" applyAlignment="1">
      <alignment horizontal="center" vertical="center"/>
    </xf>
    <xf numFmtId="0" fontId="42" fillId="0" borderId="3" xfId="19" applyFont="1" applyFill="1" applyBorder="1" applyAlignment="1">
      <alignment horizontal="left"/>
    </xf>
    <xf numFmtId="0" fontId="42" fillId="0" borderId="3" xfId="19" applyFont="1" applyFill="1" applyBorder="1"/>
    <xf numFmtId="1" fontId="78" fillId="0" borderId="0" xfId="0" applyNumberFormat="1" applyFont="1" applyFill="1"/>
    <xf numFmtId="0" fontId="78" fillId="0" borderId="0" xfId="0" applyFont="1" applyFill="1"/>
    <xf numFmtId="4" fontId="78" fillId="0" borderId="0" xfId="0" applyNumberFormat="1" applyFont="1" applyFill="1"/>
    <xf numFmtId="0" fontId="21" fillId="0" borderId="0" xfId="0" applyFont="1" applyFill="1" applyBorder="1" applyAlignment="1">
      <alignment horizontal="center" vertical="center" wrapText="1"/>
    </xf>
    <xf numFmtId="2" fontId="46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center" vertical="center"/>
    </xf>
    <xf numFmtId="166" fontId="45" fillId="0" borderId="0" xfId="0" applyNumberFormat="1" applyFont="1" applyFill="1" applyBorder="1" applyAlignment="1">
      <alignment horizontal="center" vertical="center"/>
    </xf>
    <xf numFmtId="167" fontId="70" fillId="0" borderId="0" xfId="0" applyNumberFormat="1" applyFont="1" applyFill="1" applyBorder="1"/>
    <xf numFmtId="3" fontId="24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top"/>
    </xf>
    <xf numFmtId="0" fontId="24" fillId="0" borderId="0" xfId="0" applyNumberFormat="1" applyFont="1" applyFill="1" applyBorder="1" applyAlignment="1">
      <alignment horizontal="center" vertical="center" wrapText="1"/>
    </xf>
    <xf numFmtId="166" fontId="20" fillId="0" borderId="0" xfId="0" applyNumberFormat="1" applyFont="1" applyFill="1" applyBorder="1" applyAlignment="1">
      <alignment horizontal="center" vertical="center" wrapText="1"/>
    </xf>
    <xf numFmtId="0" fontId="20" fillId="2" borderId="0" xfId="0" applyNumberFormat="1" applyFont="1" applyFill="1" applyBorder="1" applyAlignment="1">
      <alignment horizontal="center" vertical="center"/>
    </xf>
    <xf numFmtId="166" fontId="24" fillId="2" borderId="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166" fontId="42" fillId="0" borderId="57" xfId="0" applyNumberFormat="1" applyFont="1" applyFill="1" applyBorder="1" applyAlignment="1">
      <alignment horizontal="center" vertical="center"/>
    </xf>
    <xf numFmtId="4" fontId="42" fillId="0" borderId="57" xfId="0" applyNumberFormat="1" applyFont="1" applyFill="1" applyBorder="1" applyAlignment="1">
      <alignment horizontal="center"/>
    </xf>
    <xf numFmtId="167" fontId="42" fillId="0" borderId="63" xfId="0" applyNumberFormat="1" applyFont="1" applyFill="1" applyBorder="1" applyAlignment="1">
      <alignment horizontal="center"/>
    </xf>
    <xf numFmtId="166" fontId="42" fillId="0" borderId="63" xfId="0" applyNumberFormat="1" applyFont="1" applyFill="1" applyBorder="1" applyAlignment="1">
      <alignment horizontal="center"/>
    </xf>
    <xf numFmtId="4" fontId="42" fillId="0" borderId="58" xfId="0" applyNumberFormat="1" applyFont="1" applyFill="1" applyBorder="1" applyAlignment="1">
      <alignment horizontal="center"/>
    </xf>
    <xf numFmtId="49" fontId="94" fillId="0" borderId="0" xfId="0" applyNumberFormat="1" applyFont="1" applyFill="1" applyBorder="1" applyAlignment="1">
      <alignment vertical="center" wrapText="1"/>
    </xf>
    <xf numFmtId="0" fontId="94" fillId="0" borderId="0" xfId="0" applyFont="1" applyFill="1" applyBorder="1" applyAlignment="1">
      <alignment vertical="center"/>
    </xf>
    <xf numFmtId="0" fontId="42" fillId="0" borderId="0" xfId="0" applyNumberFormat="1" applyFont="1" applyFill="1" applyBorder="1" applyAlignment="1">
      <alignment horizontal="center" vertical="center"/>
    </xf>
    <xf numFmtId="167" fontId="42" fillId="0" borderId="0" xfId="0" applyNumberFormat="1" applyFont="1" applyFill="1" applyBorder="1" applyAlignment="1">
      <alignment horizontal="center" vertical="center"/>
    </xf>
    <xf numFmtId="166" fontId="42" fillId="0" borderId="0" xfId="0" applyNumberFormat="1" applyFont="1" applyFill="1" applyBorder="1" applyAlignment="1">
      <alignment horizontal="center"/>
    </xf>
    <xf numFmtId="166" fontId="42" fillId="0" borderId="17" xfId="0" applyNumberFormat="1" applyFont="1" applyFill="1" applyBorder="1" applyAlignment="1">
      <alignment horizontal="center" vertical="center"/>
    </xf>
    <xf numFmtId="4" fontId="42" fillId="0" borderId="17" xfId="0" applyNumberFormat="1" applyFont="1" applyFill="1" applyBorder="1" applyAlignment="1">
      <alignment horizontal="center"/>
    </xf>
    <xf numFmtId="166" fontId="42" fillId="0" borderId="42" xfId="0" applyNumberFormat="1" applyFont="1" applyFill="1" applyBorder="1" applyAlignment="1">
      <alignment horizontal="center" vertical="center"/>
    </xf>
    <xf numFmtId="166" fontId="42" fillId="0" borderId="63" xfId="0" applyNumberFormat="1" applyFont="1" applyFill="1" applyBorder="1" applyAlignment="1">
      <alignment horizontal="center" vertical="center"/>
    </xf>
    <xf numFmtId="0" fontId="94" fillId="0" borderId="0" xfId="0" applyFont="1" applyFill="1"/>
    <xf numFmtId="167" fontId="42" fillId="0" borderId="42" xfId="0" applyNumberFormat="1" applyFont="1" applyFill="1" applyBorder="1" applyAlignment="1">
      <alignment horizontal="center"/>
    </xf>
    <xf numFmtId="166" fontId="42" fillId="0" borderId="42" xfId="0" applyNumberFormat="1" applyFont="1" applyFill="1" applyBorder="1" applyAlignment="1">
      <alignment horizontal="center"/>
    </xf>
    <xf numFmtId="4" fontId="42" fillId="0" borderId="11" xfId="0" applyNumberFormat="1" applyFont="1" applyFill="1" applyBorder="1" applyAlignment="1">
      <alignment horizontal="center"/>
    </xf>
    <xf numFmtId="166" fontId="42" fillId="0" borderId="11" xfId="0" applyNumberFormat="1" applyFont="1" applyFill="1" applyBorder="1" applyAlignment="1">
      <alignment horizontal="center" vertical="center"/>
    </xf>
    <xf numFmtId="166" fontId="42" fillId="0" borderId="58" xfId="0" applyNumberFormat="1" applyFont="1" applyFill="1" applyBorder="1" applyAlignment="1">
      <alignment horizontal="center" vertical="center"/>
    </xf>
    <xf numFmtId="166" fontId="42" fillId="0" borderId="51" xfId="0" applyNumberFormat="1" applyFont="1" applyFill="1" applyBorder="1" applyAlignment="1">
      <alignment horizontal="center" vertical="center"/>
    </xf>
    <xf numFmtId="4" fontId="42" fillId="0" borderId="20" xfId="0" applyNumberFormat="1" applyFont="1" applyFill="1" applyBorder="1" applyAlignment="1">
      <alignment horizontal="center"/>
    </xf>
    <xf numFmtId="167" fontId="42" fillId="0" borderId="73" xfId="0" applyNumberFormat="1" applyFont="1" applyFill="1" applyBorder="1" applyAlignment="1">
      <alignment horizontal="center"/>
    </xf>
    <xf numFmtId="166" fontId="42" fillId="0" borderId="20" xfId="0" applyNumberFormat="1" applyFont="1" applyFill="1" applyBorder="1" applyAlignment="1">
      <alignment horizontal="center" vertical="center"/>
    </xf>
    <xf numFmtId="166" fontId="42" fillId="0" borderId="73" xfId="0" applyNumberFormat="1" applyFont="1" applyFill="1" applyBorder="1" applyAlignment="1">
      <alignment horizontal="center"/>
    </xf>
    <xf numFmtId="4" fontId="42" fillId="0" borderId="51" xfId="0" applyNumberFormat="1" applyFont="1" applyFill="1" applyBorder="1" applyAlignment="1">
      <alignment horizontal="center"/>
    </xf>
    <xf numFmtId="167" fontId="42" fillId="0" borderId="73" xfId="0" applyNumberFormat="1" applyFont="1" applyFill="1" applyBorder="1" applyAlignment="1">
      <alignment horizontal="center" vertical="center"/>
    </xf>
    <xf numFmtId="166" fontId="42" fillId="0" borderId="73" xfId="0" applyNumberFormat="1" applyFont="1" applyFill="1" applyBorder="1" applyAlignment="1">
      <alignment horizontal="center" vertical="center"/>
    </xf>
    <xf numFmtId="3" fontId="44" fillId="2" borderId="14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53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/>
    </xf>
    <xf numFmtId="0" fontId="23" fillId="0" borderId="31" xfId="0" applyFont="1" applyFill="1" applyBorder="1" applyAlignment="1">
      <alignment horizontal="left"/>
    </xf>
    <xf numFmtId="0" fontId="24" fillId="0" borderId="2" xfId="0" applyFont="1" applyFill="1" applyBorder="1" applyAlignment="1">
      <alignment horizontal="left"/>
    </xf>
    <xf numFmtId="0" fontId="23" fillId="0" borderId="2" xfId="0" applyFont="1" applyFill="1" applyBorder="1"/>
    <xf numFmtId="0" fontId="23" fillId="0" borderId="31" xfId="0" applyFont="1" applyFill="1" applyBorder="1"/>
    <xf numFmtId="0" fontId="35" fillId="0" borderId="0" xfId="0" applyFont="1" applyFill="1" applyBorder="1"/>
    <xf numFmtId="0" fontId="35" fillId="0" borderId="0" xfId="0" applyFont="1" applyFill="1"/>
    <xf numFmtId="0" fontId="19" fillId="0" borderId="31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3" fontId="36" fillId="0" borderId="2" xfId="0" applyNumberFormat="1" applyFont="1" applyFill="1" applyBorder="1" applyAlignment="1">
      <alignment horizontal="center" vertical="center"/>
    </xf>
    <xf numFmtId="3" fontId="24" fillId="0" borderId="31" xfId="0" applyNumberFormat="1" applyFont="1" applyFill="1" applyBorder="1" applyAlignment="1">
      <alignment horizontal="center" vertical="center"/>
    </xf>
    <xf numFmtId="3" fontId="36" fillId="0" borderId="30" xfId="0" applyNumberFormat="1" applyFont="1" applyFill="1" applyBorder="1" applyAlignment="1">
      <alignment horizontal="center" vertical="center"/>
    </xf>
    <xf numFmtId="3" fontId="65" fillId="0" borderId="53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3" fontId="24" fillId="0" borderId="30" xfId="0" applyNumberFormat="1" applyFont="1" applyFill="1" applyBorder="1" applyAlignment="1">
      <alignment horizontal="center" vertical="center"/>
    </xf>
    <xf numFmtId="3" fontId="24" fillId="0" borderId="1" xfId="0" applyNumberFormat="1" applyFont="1" applyFill="1" applyBorder="1" applyAlignment="1">
      <alignment horizontal="center" vertical="center"/>
    </xf>
    <xf numFmtId="3" fontId="24" fillId="0" borderId="2" xfId="0" applyNumberFormat="1" applyFont="1" applyFill="1" applyBorder="1" applyAlignment="1">
      <alignment horizontal="center" vertical="center"/>
    </xf>
    <xf numFmtId="166" fontId="24" fillId="0" borderId="3" xfId="0" applyNumberFormat="1" applyFont="1" applyFill="1" applyBorder="1" applyAlignment="1">
      <alignment horizontal="center" vertical="center"/>
    </xf>
    <xf numFmtId="166" fontId="24" fillId="0" borderId="2" xfId="0" applyNumberFormat="1" applyFont="1" applyFill="1" applyBorder="1" applyAlignment="1">
      <alignment horizontal="center" vertical="center"/>
    </xf>
    <xf numFmtId="166" fontId="24" fillId="0" borderId="17" xfId="0" applyNumberFormat="1" applyFont="1" applyFill="1" applyBorder="1" applyAlignment="1">
      <alignment horizontal="center" vertical="center"/>
    </xf>
    <xf numFmtId="166" fontId="24" fillId="0" borderId="18" xfId="0" applyNumberFormat="1" applyFont="1" applyFill="1" applyBorder="1" applyAlignment="1">
      <alignment horizontal="center" vertical="center"/>
    </xf>
    <xf numFmtId="3" fontId="39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wrapText="1"/>
    </xf>
    <xf numFmtId="3" fontId="24" fillId="0" borderId="4" xfId="0" applyNumberFormat="1" applyFont="1" applyFill="1" applyBorder="1" applyAlignment="1">
      <alignment horizontal="center" vertical="center" wrapText="1"/>
    </xf>
    <xf numFmtId="3" fontId="24" fillId="0" borderId="28" xfId="0" applyNumberFormat="1" applyFont="1" applyFill="1" applyBorder="1" applyAlignment="1">
      <alignment horizontal="center" vertical="center" wrapText="1"/>
    </xf>
    <xf numFmtId="3" fontId="24" fillId="0" borderId="64" xfId="0" applyNumberFormat="1" applyFont="1" applyFill="1" applyBorder="1" applyAlignment="1">
      <alignment horizontal="center" vertical="center"/>
    </xf>
    <xf numFmtId="3" fontId="38" fillId="0" borderId="12" xfId="0" applyNumberFormat="1" applyFont="1" applyFill="1" applyBorder="1" applyAlignment="1">
      <alignment horizontal="center" vertical="center" wrapText="1"/>
    </xf>
    <xf numFmtId="3" fontId="44" fillId="0" borderId="14" xfId="0" applyNumberFormat="1" applyFont="1" applyFill="1" applyBorder="1" applyAlignment="1">
      <alignment horizontal="center" vertical="center" wrapText="1"/>
    </xf>
    <xf numFmtId="3" fontId="39" fillId="0" borderId="14" xfId="0" applyNumberFormat="1" applyFont="1" applyFill="1" applyBorder="1" applyAlignment="1">
      <alignment horizontal="center" vertical="center" wrapText="1"/>
    </xf>
    <xf numFmtId="3" fontId="38" fillId="0" borderId="12" xfId="0" applyNumberFormat="1" applyFont="1" applyFill="1" applyBorder="1" applyAlignment="1">
      <alignment horizontal="center" vertical="center"/>
    </xf>
    <xf numFmtId="3" fontId="24" fillId="0" borderId="22" xfId="0" applyNumberFormat="1" applyFont="1" applyFill="1" applyBorder="1" applyAlignment="1">
      <alignment horizontal="center" vertical="center"/>
    </xf>
    <xf numFmtId="3" fontId="41" fillId="0" borderId="14" xfId="0" applyNumberFormat="1" applyFont="1" applyFill="1" applyBorder="1" applyAlignment="1">
      <alignment horizontal="center" vertical="center"/>
    </xf>
    <xf numFmtId="3" fontId="45" fillId="0" borderId="14" xfId="0" applyNumberFormat="1" applyFont="1" applyFill="1" applyBorder="1" applyAlignment="1">
      <alignment horizontal="center" vertical="center"/>
    </xf>
    <xf numFmtId="3" fontId="45" fillId="0" borderId="23" xfId="0" applyNumberFormat="1" applyFont="1" applyFill="1" applyBorder="1" applyAlignment="1">
      <alignment horizontal="center" vertical="center"/>
    </xf>
    <xf numFmtId="0" fontId="24" fillId="0" borderId="46" xfId="0" applyNumberFormat="1" applyFont="1" applyFill="1" applyBorder="1" applyAlignment="1">
      <alignment horizontal="center" vertical="center"/>
    </xf>
    <xf numFmtId="0" fontId="24" fillId="0" borderId="41" xfId="0" applyNumberFormat="1" applyFont="1" applyFill="1" applyBorder="1" applyAlignment="1">
      <alignment horizontal="center" vertical="center"/>
    </xf>
    <xf numFmtId="0" fontId="24" fillId="0" borderId="43" xfId="0" applyNumberFormat="1" applyFont="1" applyFill="1" applyBorder="1" applyAlignment="1">
      <alignment horizontal="center" vertical="center"/>
    </xf>
    <xf numFmtId="2" fontId="23" fillId="0" borderId="31" xfId="0" applyNumberFormat="1" applyFont="1" applyFill="1" applyBorder="1" applyAlignment="1">
      <alignment horizontal="center" vertical="center" wrapText="1"/>
    </xf>
    <xf numFmtId="2" fontId="24" fillId="0" borderId="31" xfId="0" applyNumberFormat="1" applyFont="1" applyFill="1" applyBorder="1" applyAlignment="1">
      <alignment horizontal="center" vertical="center" wrapText="1"/>
    </xf>
    <xf numFmtId="166" fontId="24" fillId="0" borderId="22" xfId="0" applyNumberFormat="1" applyFont="1" applyFill="1" applyBorder="1" applyAlignment="1">
      <alignment horizontal="center" vertical="center"/>
    </xf>
    <xf numFmtId="166" fontId="24" fillId="0" borderId="65" xfId="0" applyNumberFormat="1" applyFont="1" applyFill="1" applyBorder="1" applyAlignment="1">
      <alignment horizontal="center" vertical="center"/>
    </xf>
    <xf numFmtId="0" fontId="38" fillId="0" borderId="39" xfId="0" applyNumberFormat="1" applyFont="1" applyFill="1" applyBorder="1" applyAlignment="1">
      <alignment horizontal="center" vertical="center"/>
    </xf>
    <xf numFmtId="0" fontId="41" fillId="0" borderId="41" xfId="0" applyNumberFormat="1" applyFont="1" applyFill="1" applyBorder="1" applyAlignment="1">
      <alignment horizontal="center" vertical="center"/>
    </xf>
    <xf numFmtId="0" fontId="45" fillId="0" borderId="41" xfId="0" applyNumberFormat="1" applyFont="1" applyFill="1" applyBorder="1" applyAlignment="1">
      <alignment horizontal="center" vertical="center"/>
    </xf>
    <xf numFmtId="0" fontId="45" fillId="0" borderId="47" xfId="0" applyNumberFormat="1" applyFont="1" applyFill="1" applyBorder="1" applyAlignment="1">
      <alignment horizontal="center" vertical="center"/>
    </xf>
    <xf numFmtId="0" fontId="36" fillId="0" borderId="41" xfId="0" applyNumberFormat="1" applyFont="1" applyFill="1" applyBorder="1" applyAlignment="1">
      <alignment horizontal="center" vertical="center"/>
    </xf>
    <xf numFmtId="0" fontId="81" fillId="0" borderId="43" xfId="0" applyNumberFormat="1" applyFont="1" applyFill="1" applyBorder="1" applyAlignment="1">
      <alignment horizontal="center" vertical="center"/>
    </xf>
    <xf numFmtId="3" fontId="40" fillId="0" borderId="14" xfId="0" applyNumberFormat="1" applyFont="1" applyFill="1" applyBorder="1" applyAlignment="1">
      <alignment horizontal="center" vertical="center"/>
    </xf>
    <xf numFmtId="166" fontId="38" fillId="0" borderId="12" xfId="0" applyNumberFormat="1" applyFont="1" applyFill="1" applyBorder="1" applyAlignment="1">
      <alignment horizontal="center" vertical="center"/>
    </xf>
    <xf numFmtId="166" fontId="45" fillId="0" borderId="14" xfId="0" applyNumberFormat="1" applyFont="1" applyFill="1" applyBorder="1" applyAlignment="1">
      <alignment horizontal="center" vertical="center"/>
    </xf>
    <xf numFmtId="2" fontId="23" fillId="0" borderId="50" xfId="0" applyNumberFormat="1" applyFont="1" applyFill="1" applyBorder="1" applyAlignment="1">
      <alignment horizontal="center" vertical="top"/>
    </xf>
    <xf numFmtId="2" fontId="24" fillId="0" borderId="1" xfId="0" applyNumberFormat="1" applyFont="1" applyFill="1" applyBorder="1" applyAlignment="1">
      <alignment horizontal="center" vertical="center" wrapText="1"/>
    </xf>
    <xf numFmtId="49" fontId="23" fillId="0" borderId="50" xfId="0" applyNumberFormat="1" applyFont="1" applyFill="1" applyBorder="1" applyAlignment="1">
      <alignment horizontal="center" vertical="center" wrapText="1"/>
    </xf>
    <xf numFmtId="3" fontId="39" fillId="0" borderId="37" xfId="0" applyNumberFormat="1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 wrapText="1"/>
    </xf>
    <xf numFmtId="0" fontId="24" fillId="0" borderId="12" xfId="0" applyNumberFormat="1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left" vertical="center"/>
    </xf>
    <xf numFmtId="0" fontId="19" fillId="0" borderId="14" xfId="0" applyFont="1" applyFill="1" applyBorder="1"/>
    <xf numFmtId="0" fontId="39" fillId="0" borderId="14" xfId="0" applyFont="1" applyFill="1" applyBorder="1" applyAlignment="1">
      <alignment horizontal="left" vertical="center"/>
    </xf>
    <xf numFmtId="0" fontId="24" fillId="0" borderId="14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vertical="center" wrapText="1"/>
    </xf>
    <xf numFmtId="0" fontId="39" fillId="0" borderId="14" xfId="0" applyFont="1" applyFill="1" applyBorder="1" applyAlignment="1">
      <alignment vertical="center" wrapText="1"/>
    </xf>
    <xf numFmtId="0" fontId="39" fillId="0" borderId="14" xfId="0" applyNumberFormat="1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top" wrapText="1"/>
    </xf>
    <xf numFmtId="2" fontId="25" fillId="0" borderId="31" xfId="0" applyNumberFormat="1" applyFont="1" applyFill="1" applyBorder="1" applyAlignment="1">
      <alignment horizontal="center" vertical="center"/>
    </xf>
    <xf numFmtId="3" fontId="24" fillId="0" borderId="1" xfId="0" applyNumberFormat="1" applyFont="1" applyFill="1" applyBorder="1" applyAlignment="1">
      <alignment horizontal="center" vertical="center" wrapText="1"/>
    </xf>
    <xf numFmtId="3" fontId="39" fillId="0" borderId="3" xfId="0" applyNumberFormat="1" applyFont="1" applyFill="1" applyBorder="1" applyAlignment="1">
      <alignment horizontal="center" vertical="center" wrapText="1"/>
    </xf>
    <xf numFmtId="167" fontId="24" fillId="0" borderId="31" xfId="0" applyNumberFormat="1" applyFont="1" applyFill="1" applyBorder="1" applyAlignment="1">
      <alignment horizontal="center" vertical="center" wrapText="1"/>
    </xf>
    <xf numFmtId="3" fontId="24" fillId="0" borderId="3" xfId="0" applyNumberFormat="1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2" fontId="21" fillId="0" borderId="31" xfId="0" applyNumberFormat="1" applyFont="1" applyFill="1" applyBorder="1" applyAlignment="1">
      <alignment horizontal="center" vertical="center" wrapText="1"/>
    </xf>
    <xf numFmtId="2" fontId="25" fillId="0" borderId="53" xfId="0" applyNumberFormat="1" applyFont="1" applyFill="1" applyBorder="1" applyAlignment="1">
      <alignment horizontal="center" vertical="center"/>
    </xf>
    <xf numFmtId="2" fontId="21" fillId="0" borderId="31" xfId="0" applyNumberFormat="1" applyFont="1" applyFill="1" applyBorder="1" applyAlignment="1">
      <alignment horizontal="center" wrapText="1"/>
    </xf>
    <xf numFmtId="0" fontId="25" fillId="0" borderId="31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vertical="center" wrapText="1"/>
    </xf>
    <xf numFmtId="0" fontId="24" fillId="0" borderId="5" xfId="0" applyNumberFormat="1" applyFont="1" applyFill="1" applyBorder="1" applyAlignment="1">
      <alignment horizontal="center" vertical="center" wrapText="1"/>
    </xf>
    <xf numFmtId="3" fontId="24" fillId="0" borderId="5" xfId="0" applyNumberFormat="1" applyFont="1" applyFill="1" applyBorder="1" applyAlignment="1">
      <alignment horizontal="center" vertical="center" wrapText="1"/>
    </xf>
    <xf numFmtId="0" fontId="39" fillId="0" borderId="30" xfId="0" applyFont="1" applyFill="1" applyBorder="1" applyAlignment="1">
      <alignment vertical="center"/>
    </xf>
    <xf numFmtId="0" fontId="24" fillId="0" borderId="30" xfId="0" applyNumberFormat="1" applyFont="1" applyFill="1" applyBorder="1" applyAlignment="1">
      <alignment horizontal="center" vertical="center"/>
    </xf>
    <xf numFmtId="3" fontId="39" fillId="0" borderId="30" xfId="0" applyNumberFormat="1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vertical="center"/>
    </xf>
    <xf numFmtId="0" fontId="24" fillId="0" borderId="53" xfId="0" applyNumberFormat="1" applyFont="1" applyFill="1" applyBorder="1" applyAlignment="1">
      <alignment horizontal="center" vertical="center"/>
    </xf>
    <xf numFmtId="167" fontId="24" fillId="0" borderId="53" xfId="0" applyNumberFormat="1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left" vertical="center" wrapText="1"/>
    </xf>
    <xf numFmtId="3" fontId="24" fillId="0" borderId="53" xfId="0" applyNumberFormat="1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/>
    </xf>
    <xf numFmtId="166" fontId="24" fillId="0" borderId="3" xfId="0" applyNumberFormat="1" applyFont="1" applyFill="1" applyBorder="1" applyAlignment="1">
      <alignment horizontal="center" vertical="center" wrapText="1"/>
    </xf>
    <xf numFmtId="0" fontId="48" fillId="0" borderId="55" xfId="0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horizontal="center" wrapText="1"/>
    </xf>
    <xf numFmtId="0" fontId="48" fillId="0" borderId="58" xfId="0" applyFont="1" applyFill="1" applyBorder="1" applyAlignment="1">
      <alignment horizontal="center" wrapText="1"/>
    </xf>
    <xf numFmtId="0" fontId="48" fillId="0" borderId="56" xfId="0" applyFont="1" applyFill="1" applyBorder="1" applyAlignment="1">
      <alignment horizontal="center" wrapText="1"/>
    </xf>
    <xf numFmtId="167" fontId="48" fillId="0" borderId="58" xfId="0" applyNumberFormat="1" applyFont="1" applyFill="1" applyBorder="1" applyAlignment="1">
      <alignment horizontal="center" wrapText="1"/>
    </xf>
    <xf numFmtId="167" fontId="48" fillId="0" borderId="56" xfId="0" applyNumberFormat="1" applyFont="1" applyFill="1" applyBorder="1" applyAlignment="1">
      <alignment horizontal="center" wrapText="1"/>
    </xf>
    <xf numFmtId="0" fontId="48" fillId="0" borderId="28" xfId="0" applyFont="1" applyFill="1" applyBorder="1" applyAlignment="1">
      <alignment horizontal="center" vertical="top" wrapText="1"/>
    </xf>
    <xf numFmtId="0" fontId="48" fillId="0" borderId="17" xfId="0" applyFont="1" applyFill="1" applyBorder="1" applyAlignment="1">
      <alignment horizontal="center" wrapText="1"/>
    </xf>
    <xf numFmtId="0" fontId="48" fillId="0" borderId="57" xfId="0" applyFont="1" applyFill="1" applyBorder="1" applyAlignment="1">
      <alignment horizontal="center" wrapText="1"/>
    </xf>
    <xf numFmtId="0" fontId="48" fillId="0" borderId="18" xfId="0" applyFont="1" applyFill="1" applyBorder="1" applyAlignment="1">
      <alignment horizontal="center" wrapText="1"/>
    </xf>
    <xf numFmtId="167" fontId="48" fillId="0" borderId="57" xfId="0" applyNumberFormat="1" applyFont="1" applyFill="1" applyBorder="1" applyAlignment="1">
      <alignment horizontal="center" wrapText="1"/>
    </xf>
    <xf numFmtId="167" fontId="48" fillId="0" borderId="18" xfId="0" applyNumberFormat="1" applyFont="1" applyFill="1" applyBorder="1" applyAlignment="1">
      <alignment horizontal="center" wrapText="1"/>
    </xf>
    <xf numFmtId="2" fontId="48" fillId="0" borderId="18" xfId="0" applyNumberFormat="1" applyFont="1" applyFill="1" applyBorder="1" applyAlignment="1">
      <alignment horizontal="center" wrapText="1"/>
    </xf>
    <xf numFmtId="0" fontId="48" fillId="0" borderId="34" xfId="0" applyFont="1" applyFill="1" applyBorder="1" applyAlignment="1">
      <alignment horizontal="center" vertical="top" wrapText="1"/>
    </xf>
    <xf numFmtId="0" fontId="48" fillId="0" borderId="44" xfId="0" applyFont="1" applyFill="1" applyBorder="1" applyAlignment="1">
      <alignment horizontal="center" wrapText="1"/>
    </xf>
    <xf numFmtId="167" fontId="48" fillId="0" borderId="60" xfId="0" applyNumberFormat="1" applyFont="1" applyFill="1" applyBorder="1" applyAlignment="1">
      <alignment horizontal="center" wrapText="1"/>
    </xf>
    <xf numFmtId="2" fontId="48" fillId="0" borderId="35" xfId="0" applyNumberFormat="1" applyFont="1" applyFill="1" applyBorder="1" applyAlignment="1">
      <alignment horizontal="center" wrapText="1"/>
    </xf>
    <xf numFmtId="167" fontId="48" fillId="0" borderId="35" xfId="0" applyNumberFormat="1" applyFont="1" applyFill="1" applyBorder="1" applyAlignment="1">
      <alignment horizontal="center" wrapText="1"/>
    </xf>
    <xf numFmtId="49" fontId="48" fillId="0" borderId="12" xfId="0" applyNumberFormat="1" applyFont="1" applyFill="1" applyBorder="1" applyAlignment="1">
      <alignment horizontal="center" vertical="top" wrapText="1"/>
    </xf>
    <xf numFmtId="2" fontId="48" fillId="0" borderId="56" xfId="0" applyNumberFormat="1" applyFont="1" applyFill="1" applyBorder="1" applyAlignment="1">
      <alignment horizontal="center" wrapText="1"/>
    </xf>
    <xf numFmtId="167" fontId="48" fillId="0" borderId="11" xfId="0" applyNumberFormat="1" applyFont="1" applyFill="1" applyBorder="1" applyAlignment="1">
      <alignment horizontal="center" wrapText="1"/>
    </xf>
    <xf numFmtId="49" fontId="48" fillId="0" borderId="23" xfId="0" applyNumberFormat="1" applyFont="1" applyFill="1" applyBorder="1" applyAlignment="1">
      <alignment horizontal="center" vertical="top" wrapText="1"/>
    </xf>
    <xf numFmtId="167" fontId="48" fillId="0" borderId="44" xfId="0" applyNumberFormat="1" applyFont="1" applyFill="1" applyBorder="1" applyAlignment="1">
      <alignment horizontal="center" wrapText="1"/>
    </xf>
    <xf numFmtId="0" fontId="48" fillId="0" borderId="23" xfId="0" applyFont="1" applyFill="1" applyBorder="1" applyAlignment="1">
      <alignment horizontal="center" vertical="top" wrapText="1"/>
    </xf>
    <xf numFmtId="0" fontId="48" fillId="0" borderId="14" xfId="0" applyFont="1" applyFill="1" applyBorder="1" applyAlignment="1">
      <alignment horizontal="center" vertical="top" wrapText="1"/>
    </xf>
    <xf numFmtId="167" fontId="48" fillId="0" borderId="17" xfId="0" applyNumberFormat="1" applyFont="1" applyFill="1" applyBorder="1" applyAlignment="1">
      <alignment horizontal="center" wrapText="1"/>
    </xf>
    <xf numFmtId="49" fontId="48" fillId="0" borderId="55" xfId="0" applyNumberFormat="1" applyFont="1" applyFill="1" applyBorder="1" applyAlignment="1">
      <alignment horizontal="center" vertical="top" wrapText="1"/>
    </xf>
    <xf numFmtId="167" fontId="48" fillId="0" borderId="59" xfId="0" applyNumberFormat="1" applyFont="1" applyFill="1" applyBorder="1" applyAlignment="1">
      <alignment horizontal="center" wrapText="1"/>
    </xf>
    <xf numFmtId="167" fontId="48" fillId="0" borderId="51" xfId="0" applyNumberFormat="1" applyFont="1" applyFill="1" applyBorder="1" applyAlignment="1">
      <alignment horizontal="center" wrapText="1"/>
    </xf>
    <xf numFmtId="2" fontId="48" fillId="0" borderId="11" xfId="0" applyNumberFormat="1" applyFont="1" applyFill="1" applyBorder="1" applyAlignment="1">
      <alignment horizontal="center" wrapText="1"/>
    </xf>
    <xf numFmtId="49" fontId="48" fillId="0" borderId="28" xfId="0" applyNumberFormat="1" applyFont="1" applyFill="1" applyBorder="1" applyAlignment="1">
      <alignment horizontal="center" vertical="top" wrapText="1"/>
    </xf>
    <xf numFmtId="167" fontId="48" fillId="0" borderId="19" xfId="0" applyNumberFormat="1" applyFont="1" applyFill="1" applyBorder="1" applyAlignment="1">
      <alignment horizontal="center" wrapText="1"/>
    </xf>
    <xf numFmtId="167" fontId="48" fillId="0" borderId="20" xfId="0" applyNumberFormat="1" applyFont="1" applyFill="1" applyBorder="1" applyAlignment="1">
      <alignment horizontal="center" wrapText="1"/>
    </xf>
    <xf numFmtId="49" fontId="48" fillId="0" borderId="34" xfId="0" applyNumberFormat="1" applyFont="1" applyFill="1" applyBorder="1" applyAlignment="1">
      <alignment horizontal="center" vertical="top" wrapText="1"/>
    </xf>
    <xf numFmtId="167" fontId="48" fillId="0" borderId="61" xfId="0" applyNumberFormat="1" applyFont="1" applyFill="1" applyBorder="1" applyAlignment="1">
      <alignment horizontal="center" wrapText="1"/>
    </xf>
    <xf numFmtId="2" fontId="48" fillId="0" borderId="60" xfId="0" applyNumberFormat="1" applyFont="1" applyFill="1" applyBorder="1" applyAlignment="1">
      <alignment horizontal="center" wrapText="1"/>
    </xf>
    <xf numFmtId="167" fontId="48" fillId="0" borderId="25" xfId="0" applyNumberFormat="1" applyFont="1" applyFill="1" applyBorder="1" applyAlignment="1">
      <alignment horizontal="center" wrapText="1"/>
    </xf>
    <xf numFmtId="2" fontId="48" fillId="0" borderId="44" xfId="0" applyNumberFormat="1" applyFont="1" applyFill="1" applyBorder="1" applyAlignment="1">
      <alignment horizontal="center" wrapText="1"/>
    </xf>
    <xf numFmtId="2" fontId="48" fillId="0" borderId="57" xfId="0" applyNumberFormat="1" applyFont="1" applyFill="1" applyBorder="1" applyAlignment="1">
      <alignment horizontal="center" wrapText="1"/>
    </xf>
    <xf numFmtId="2" fontId="48" fillId="0" borderId="17" xfId="0" applyNumberFormat="1" applyFont="1" applyFill="1" applyBorder="1" applyAlignment="1">
      <alignment horizontal="center" wrapText="1"/>
    </xf>
    <xf numFmtId="49" fontId="48" fillId="0" borderId="14" xfId="0" applyNumberFormat="1" applyFont="1" applyFill="1" applyBorder="1" applyAlignment="1">
      <alignment horizontal="center" vertical="top" wrapText="1"/>
    </xf>
    <xf numFmtId="49" fontId="48" fillId="0" borderId="65" xfId="0" applyNumberFormat="1" applyFont="1" applyFill="1" applyBorder="1" applyAlignment="1">
      <alignment horizontal="center" vertical="top" wrapText="1"/>
    </xf>
    <xf numFmtId="167" fontId="48" fillId="0" borderId="42" xfId="0" applyNumberFormat="1" applyFont="1" applyFill="1" applyBorder="1" applyAlignment="1">
      <alignment horizontal="center" wrapText="1"/>
    </xf>
    <xf numFmtId="167" fontId="48" fillId="0" borderId="63" xfId="0" applyNumberFormat="1" applyFont="1" applyFill="1" applyBorder="1" applyAlignment="1">
      <alignment horizontal="center" wrapText="1"/>
    </xf>
    <xf numFmtId="167" fontId="48" fillId="0" borderId="66" xfId="0" applyNumberFormat="1" applyFont="1" applyFill="1" applyBorder="1" applyAlignment="1">
      <alignment horizontal="center" wrapText="1"/>
    </xf>
    <xf numFmtId="167" fontId="48" fillId="0" borderId="67" xfId="0" applyNumberFormat="1" applyFont="1" applyFill="1" applyBorder="1" applyAlignment="1">
      <alignment horizontal="center" wrapText="1"/>
    </xf>
    <xf numFmtId="167" fontId="48" fillId="0" borderId="11" xfId="0" applyNumberFormat="1" applyFont="1" applyFill="1" applyBorder="1" applyAlignment="1">
      <alignment horizontal="center" vertical="center" wrapText="1"/>
    </xf>
    <xf numFmtId="167" fontId="48" fillId="0" borderId="58" xfId="0" applyNumberFormat="1" applyFont="1" applyFill="1" applyBorder="1" applyAlignment="1">
      <alignment horizontal="center" vertical="center" wrapText="1"/>
    </xf>
    <xf numFmtId="167" fontId="48" fillId="0" borderId="56" xfId="0" applyNumberFormat="1" applyFont="1" applyFill="1" applyBorder="1" applyAlignment="1">
      <alignment horizontal="center" vertical="center" wrapText="1"/>
    </xf>
    <xf numFmtId="167" fontId="48" fillId="0" borderId="59" xfId="0" applyNumberFormat="1" applyFont="1" applyFill="1" applyBorder="1" applyAlignment="1">
      <alignment horizontal="center" vertical="center" wrapText="1"/>
    </xf>
    <xf numFmtId="167" fontId="48" fillId="0" borderId="51" xfId="0" applyNumberFormat="1" applyFont="1" applyFill="1" applyBorder="1" applyAlignment="1">
      <alignment horizontal="center" vertical="center" wrapText="1"/>
    </xf>
    <xf numFmtId="167" fontId="48" fillId="0" borderId="18" xfId="0" applyNumberFormat="1" applyFont="1" applyFill="1" applyBorder="1" applyAlignment="1">
      <alignment horizontal="center" vertical="center" wrapText="1"/>
    </xf>
    <xf numFmtId="167" fontId="48" fillId="0" borderId="20" xfId="0" applyNumberFormat="1" applyFont="1" applyFill="1" applyBorder="1" applyAlignment="1">
      <alignment horizontal="center" vertical="center" wrapText="1"/>
    </xf>
    <xf numFmtId="167" fontId="48" fillId="0" borderId="17" xfId="0" applyNumberFormat="1" applyFont="1" applyFill="1" applyBorder="1" applyAlignment="1">
      <alignment horizontal="center" vertical="center" wrapText="1"/>
    </xf>
    <xf numFmtId="49" fontId="48" fillId="0" borderId="28" xfId="0" applyNumberFormat="1" applyFont="1" applyFill="1" applyBorder="1" applyAlignment="1">
      <alignment horizontal="center" vertical="center" wrapText="1"/>
    </xf>
    <xf numFmtId="167" fontId="48" fillId="0" borderId="57" xfId="0" applyNumberFormat="1" applyFont="1" applyFill="1" applyBorder="1" applyAlignment="1">
      <alignment horizontal="center" vertical="center" wrapText="1"/>
    </xf>
    <xf numFmtId="167" fontId="48" fillId="0" borderId="19" xfId="0" applyNumberFormat="1" applyFont="1" applyFill="1" applyBorder="1" applyAlignment="1">
      <alignment horizontal="center" vertical="center" wrapText="1"/>
    </xf>
    <xf numFmtId="49" fontId="48" fillId="0" borderId="34" xfId="0" applyNumberFormat="1" applyFont="1" applyFill="1" applyBorder="1" applyAlignment="1">
      <alignment horizontal="center" vertical="center" wrapText="1"/>
    </xf>
    <xf numFmtId="167" fontId="48" fillId="0" borderId="44" xfId="0" applyNumberFormat="1" applyFont="1" applyFill="1" applyBorder="1" applyAlignment="1">
      <alignment horizontal="center" vertical="center" wrapText="1"/>
    </xf>
    <xf numFmtId="167" fontId="48" fillId="0" borderId="60" xfId="0" applyNumberFormat="1" applyFont="1" applyFill="1" applyBorder="1" applyAlignment="1">
      <alignment horizontal="center" vertical="center" wrapText="1"/>
    </xf>
    <xf numFmtId="167" fontId="48" fillId="0" borderId="35" xfId="0" applyNumberFormat="1" applyFont="1" applyFill="1" applyBorder="1" applyAlignment="1">
      <alignment horizontal="center" vertical="center" wrapText="1"/>
    </xf>
    <xf numFmtId="167" fontId="48" fillId="0" borderId="61" xfId="0" applyNumberFormat="1" applyFont="1" applyFill="1" applyBorder="1" applyAlignment="1">
      <alignment horizontal="center" vertical="center" wrapText="1"/>
    </xf>
    <xf numFmtId="167" fontId="48" fillId="0" borderId="25" xfId="0" applyNumberFormat="1" applyFont="1" applyFill="1" applyBorder="1" applyAlignment="1">
      <alignment horizontal="center" vertical="center" wrapText="1"/>
    </xf>
    <xf numFmtId="49" fontId="48" fillId="0" borderId="65" xfId="0" applyNumberFormat="1" applyFont="1" applyFill="1" applyBorder="1" applyAlignment="1">
      <alignment horizontal="center" vertical="center" wrapText="1"/>
    </xf>
    <xf numFmtId="166" fontId="48" fillId="0" borderId="42" xfId="0" applyNumberFormat="1" applyFont="1" applyFill="1" applyBorder="1" applyAlignment="1">
      <alignment horizontal="center" vertical="center" wrapText="1"/>
    </xf>
    <xf numFmtId="167" fontId="48" fillId="0" borderId="63" xfId="0" applyNumberFormat="1" applyFont="1" applyFill="1" applyBorder="1" applyAlignment="1">
      <alignment horizontal="center" vertical="center" wrapText="1"/>
    </xf>
    <xf numFmtId="167" fontId="48" fillId="0" borderId="66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166" fontId="48" fillId="0" borderId="11" xfId="0" applyNumberFormat="1" applyFont="1" applyFill="1" applyBorder="1" applyAlignment="1">
      <alignment horizontal="center" vertical="center" wrapText="1"/>
    </xf>
    <xf numFmtId="49" fontId="48" fillId="0" borderId="14" xfId="0" applyNumberFormat="1" applyFont="1" applyFill="1" applyBorder="1" applyAlignment="1">
      <alignment horizontal="center" vertical="center" wrapText="1"/>
    </xf>
    <xf numFmtId="166" fontId="48" fillId="0" borderId="17" xfId="0" applyNumberFormat="1" applyFont="1" applyFill="1" applyBorder="1" applyAlignment="1">
      <alignment horizontal="center" vertical="center" wrapText="1"/>
    </xf>
    <xf numFmtId="49" fontId="48" fillId="0" borderId="23" xfId="0" applyNumberFormat="1" applyFont="1" applyFill="1" applyBorder="1" applyAlignment="1">
      <alignment horizontal="center" vertical="center" wrapText="1"/>
    </xf>
    <xf numFmtId="166" fontId="48" fillId="0" borderId="44" xfId="0" applyNumberFormat="1" applyFont="1" applyFill="1" applyBorder="1" applyAlignment="1">
      <alignment horizontal="center" vertical="center" wrapText="1"/>
    </xf>
    <xf numFmtId="49" fontId="48" fillId="0" borderId="3" xfId="0" applyNumberFormat="1" applyFont="1" applyFill="1" applyBorder="1" applyAlignment="1">
      <alignment horizontal="center" vertical="center" wrapText="1"/>
    </xf>
    <xf numFmtId="166" fontId="48" fillId="0" borderId="78" xfId="0" applyNumberFormat="1" applyFont="1" applyFill="1" applyBorder="1" applyAlignment="1">
      <alignment horizontal="center" vertical="center" wrapText="1"/>
    </xf>
    <xf numFmtId="167" fontId="48" fillId="0" borderId="7" xfId="0" applyNumberFormat="1" applyFont="1" applyFill="1" applyBorder="1" applyAlignment="1">
      <alignment horizontal="center" vertical="center" wrapText="1"/>
    </xf>
    <xf numFmtId="167" fontId="48" fillId="0" borderId="45" xfId="0" applyNumberFormat="1" applyFont="1" applyFill="1" applyBorder="1" applyAlignment="1">
      <alignment horizontal="center" vertical="center" wrapText="1"/>
    </xf>
    <xf numFmtId="49" fontId="48" fillId="0" borderId="1" xfId="0" applyNumberFormat="1" applyFont="1" applyFill="1" applyBorder="1" applyAlignment="1">
      <alignment horizontal="center" vertical="center" wrapText="1"/>
    </xf>
    <xf numFmtId="166" fontId="48" fillId="0" borderId="69" xfId="0" applyNumberFormat="1" applyFont="1" applyFill="1" applyBorder="1" applyAlignment="1">
      <alignment horizontal="center" vertical="center" wrapText="1"/>
    </xf>
    <xf numFmtId="167" fontId="48" fillId="0" borderId="76" xfId="0" applyNumberFormat="1" applyFont="1" applyFill="1" applyBorder="1" applyAlignment="1">
      <alignment horizontal="center" vertical="center" wrapText="1"/>
    </xf>
    <xf numFmtId="167" fontId="48" fillId="0" borderId="70" xfId="0" applyNumberFormat="1" applyFont="1" applyFill="1" applyBorder="1" applyAlignment="1">
      <alignment horizontal="center" vertical="center" wrapText="1"/>
    </xf>
    <xf numFmtId="0" fontId="36" fillId="0" borderId="31" xfId="0" applyFont="1" applyFill="1" applyBorder="1" applyAlignment="1">
      <alignment horizontal="center" wrapText="1"/>
    </xf>
    <xf numFmtId="0" fontId="36" fillId="0" borderId="53" xfId="0" applyFont="1" applyFill="1" applyBorder="1" applyAlignment="1">
      <alignment horizontal="center" vertical="center" wrapText="1"/>
    </xf>
    <xf numFmtId="0" fontId="36" fillId="0" borderId="31" xfId="0" applyFont="1" applyFill="1" applyBorder="1" applyAlignment="1">
      <alignment horizontal="center" vertical="center" wrapText="1"/>
    </xf>
    <xf numFmtId="0" fontId="19" fillId="0" borderId="5" xfId="0" applyFont="1" applyFill="1" applyBorder="1"/>
    <xf numFmtId="0" fontId="19" fillId="0" borderId="1" xfId="0" applyFont="1" applyFill="1" applyBorder="1" applyAlignment="1">
      <alignment horizontal="center"/>
    </xf>
    <xf numFmtId="0" fontId="19" fillId="0" borderId="39" xfId="0" applyFont="1" applyFill="1" applyBorder="1"/>
    <xf numFmtId="0" fontId="48" fillId="0" borderId="14" xfId="0" applyFont="1" applyFill="1" applyBorder="1" applyAlignment="1">
      <alignment horizontal="left" wrapText="1"/>
    </xf>
    <xf numFmtId="167" fontId="77" fillId="0" borderId="14" xfId="17" applyNumberFormat="1" applyFont="1" applyFill="1" applyBorder="1" applyAlignment="1">
      <alignment horizontal="center" wrapText="1"/>
    </xf>
    <xf numFmtId="0" fontId="49" fillId="0" borderId="14" xfId="0" applyFont="1" applyFill="1" applyBorder="1" applyAlignment="1">
      <alignment horizontal="left" wrapText="1"/>
    </xf>
    <xf numFmtId="167" fontId="82" fillId="0" borderId="14" xfId="17" applyNumberFormat="1" applyFont="1" applyFill="1" applyBorder="1" applyAlignment="1">
      <alignment horizontal="center" wrapText="1"/>
    </xf>
    <xf numFmtId="0" fontId="48" fillId="0" borderId="65" xfId="0" applyFont="1" applyFill="1" applyBorder="1" applyAlignment="1">
      <alignment horizontal="left" wrapText="1"/>
    </xf>
    <xf numFmtId="167" fontId="77" fillId="0" borderId="65" xfId="17" applyNumberFormat="1" applyFont="1" applyFill="1" applyBorder="1" applyAlignment="1">
      <alignment horizontal="center" wrapText="1"/>
    </xf>
    <xf numFmtId="0" fontId="22" fillId="0" borderId="0" xfId="0" applyFont="1" applyFill="1" applyBorder="1" applyAlignment="1">
      <alignment vertical="center"/>
    </xf>
    <xf numFmtId="2" fontId="46" fillId="0" borderId="0" xfId="0" applyNumberFormat="1" applyFont="1" applyFill="1" applyBorder="1" applyAlignment="1">
      <alignment vertical="center"/>
    </xf>
    <xf numFmtId="167" fontId="19" fillId="0" borderId="0" xfId="0" applyNumberFormat="1" applyFont="1" applyFill="1" applyBorder="1"/>
    <xf numFmtId="0" fontId="42" fillId="0" borderId="55" xfId="0" applyFont="1" applyFill="1" applyBorder="1" applyAlignment="1">
      <alignment vertical="top" wrapText="1"/>
    </xf>
    <xf numFmtId="0" fontId="42" fillId="0" borderId="28" xfId="0" applyFont="1" applyFill="1" applyBorder="1" applyAlignment="1">
      <alignment vertical="top" wrapText="1"/>
    </xf>
    <xf numFmtId="3" fontId="24" fillId="0" borderId="38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top"/>
    </xf>
    <xf numFmtId="166" fontId="24" fillId="0" borderId="1" xfId="0" applyNumberFormat="1" applyFont="1" applyFill="1" applyBorder="1" applyAlignment="1">
      <alignment horizontal="center" vertical="center"/>
    </xf>
    <xf numFmtId="166" fontId="24" fillId="0" borderId="3" xfId="0" applyNumberFormat="1" applyFont="1" applyFill="1" applyBorder="1" applyAlignment="1">
      <alignment horizontal="center" vertical="center"/>
    </xf>
    <xf numFmtId="166" fontId="24" fillId="0" borderId="2" xfId="0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0" fillId="0" borderId="5" xfId="0" applyNumberFormat="1" applyFont="1" applyFill="1" applyBorder="1" applyAlignment="1">
      <alignment horizontal="center" vertical="center"/>
    </xf>
    <xf numFmtId="166" fontId="24" fillId="0" borderId="36" xfId="0" applyNumberFormat="1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center" vertical="center"/>
    </xf>
    <xf numFmtId="166" fontId="24" fillId="0" borderId="3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/>
    </xf>
    <xf numFmtId="0" fontId="51" fillId="0" borderId="36" xfId="0" applyFont="1" applyFill="1" applyBorder="1" applyAlignment="1">
      <alignment horizontal="center"/>
    </xf>
    <xf numFmtId="49" fontId="48" fillId="0" borderId="10" xfId="0" applyNumberFormat="1" applyFont="1" applyFill="1" applyBorder="1" applyAlignment="1">
      <alignment vertical="center" wrapText="1"/>
    </xf>
    <xf numFmtId="49" fontId="48" fillId="0" borderId="36" xfId="0" applyNumberFormat="1" applyFont="1" applyFill="1" applyBorder="1" applyAlignment="1">
      <alignment vertical="center" wrapText="1"/>
    </xf>
    <xf numFmtId="166" fontId="24" fillId="0" borderId="2" xfId="0" applyNumberFormat="1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/>
    </xf>
    <xf numFmtId="1" fontId="44" fillId="0" borderId="0" xfId="0" applyNumberFormat="1" applyFont="1" applyFill="1"/>
    <xf numFmtId="166" fontId="38" fillId="0" borderId="12" xfId="0" applyNumberFormat="1" applyFont="1" applyFill="1" applyBorder="1" applyAlignment="1">
      <alignment horizontal="center" vertical="center" wrapText="1"/>
    </xf>
    <xf numFmtId="166" fontId="39" fillId="0" borderId="14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top" wrapText="1"/>
    </xf>
    <xf numFmtId="0" fontId="31" fillId="0" borderId="0" xfId="0" applyFont="1" applyFill="1" applyAlignment="1">
      <alignment horizontal="center"/>
    </xf>
    <xf numFmtId="3" fontId="38" fillId="0" borderId="14" xfId="0" applyNumberFormat="1" applyFont="1" applyFill="1" applyBorder="1" applyAlignment="1">
      <alignment horizontal="center" vertical="center"/>
    </xf>
    <xf numFmtId="166" fontId="38" fillId="0" borderId="14" xfId="0" applyNumberFormat="1" applyFont="1" applyFill="1" applyBorder="1" applyAlignment="1">
      <alignment horizontal="center" vertical="center"/>
    </xf>
    <xf numFmtId="3" fontId="38" fillId="0" borderId="65" xfId="0" applyNumberFormat="1" applyFont="1" applyFill="1" applyBorder="1" applyAlignment="1">
      <alignment horizontal="center" vertical="center"/>
    </xf>
    <xf numFmtId="3" fontId="38" fillId="0" borderId="2" xfId="0" applyNumberFormat="1" applyFont="1" applyFill="1" applyBorder="1" applyAlignment="1">
      <alignment horizontal="center" vertical="center"/>
    </xf>
    <xf numFmtId="166" fontId="38" fillId="0" borderId="2" xfId="0" applyNumberFormat="1" applyFont="1" applyFill="1" applyBorder="1" applyAlignment="1">
      <alignment horizontal="center" vertical="center"/>
    </xf>
    <xf numFmtId="49" fontId="20" fillId="0" borderId="22" xfId="0" applyNumberFormat="1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vertical="center"/>
    </xf>
    <xf numFmtId="0" fontId="24" fillId="0" borderId="22" xfId="0" applyNumberFormat="1" applyFont="1" applyFill="1" applyBorder="1" applyAlignment="1">
      <alignment horizontal="center" vertical="center"/>
    </xf>
    <xf numFmtId="3" fontId="44" fillId="2" borderId="22" xfId="0" applyNumberFormat="1" applyFont="1" applyFill="1" applyBorder="1" applyAlignment="1">
      <alignment horizontal="center" vertical="center" wrapText="1"/>
    </xf>
    <xf numFmtId="3" fontId="44" fillId="0" borderId="22" xfId="0" applyNumberFormat="1" applyFont="1" applyFill="1" applyBorder="1" applyAlignment="1">
      <alignment horizontal="center" vertical="center" wrapText="1"/>
    </xf>
    <xf numFmtId="3" fontId="39" fillId="0" borderId="22" xfId="0" applyNumberFormat="1" applyFont="1" applyFill="1" applyBorder="1" applyAlignment="1">
      <alignment horizontal="center" vertical="center" wrapText="1"/>
    </xf>
    <xf numFmtId="166" fontId="39" fillId="0" borderId="22" xfId="0" applyNumberFormat="1" applyFont="1" applyFill="1" applyBorder="1" applyAlignment="1">
      <alignment horizontal="center" vertical="center" wrapText="1"/>
    </xf>
    <xf numFmtId="49" fontId="20" fillId="0" borderId="65" xfId="0" applyNumberFormat="1" applyFont="1" applyFill="1" applyBorder="1" applyAlignment="1">
      <alignment horizontal="center" vertical="center"/>
    </xf>
    <xf numFmtId="0" fontId="24" fillId="0" borderId="65" xfId="0" applyFont="1" applyFill="1" applyBorder="1" applyAlignment="1">
      <alignment vertical="center" wrapText="1"/>
    </xf>
    <xf numFmtId="0" fontId="24" fillId="0" borderId="65" xfId="0" applyNumberFormat="1" applyFont="1" applyFill="1" applyBorder="1" applyAlignment="1">
      <alignment horizontal="center" vertical="center"/>
    </xf>
    <xf numFmtId="3" fontId="39" fillId="0" borderId="65" xfId="0" applyNumberFormat="1" applyFont="1" applyFill="1" applyBorder="1" applyAlignment="1">
      <alignment horizontal="center" vertical="center" wrapText="1"/>
    </xf>
    <xf numFmtId="166" fontId="39" fillId="0" borderId="65" xfId="0" applyNumberFormat="1" applyFont="1" applyFill="1" applyBorder="1" applyAlignment="1">
      <alignment horizontal="center" vertical="center" wrapText="1"/>
    </xf>
    <xf numFmtId="0" fontId="23" fillId="0" borderId="31" xfId="19" applyFont="1" applyFill="1" applyBorder="1" applyAlignment="1">
      <alignment horizontal="center" vertical="center"/>
    </xf>
    <xf numFmtId="0" fontId="32" fillId="4" borderId="4" xfId="19" applyFont="1" applyFill="1" applyBorder="1" applyAlignment="1">
      <alignment horizontal="left" vertical="center"/>
    </xf>
    <xf numFmtId="0" fontId="32" fillId="4" borderId="3" xfId="19" applyFont="1" applyFill="1" applyBorder="1" applyAlignment="1">
      <alignment horizontal="center" vertical="center"/>
    </xf>
    <xf numFmtId="3" fontId="32" fillId="4" borderId="1" xfId="19" applyNumberFormat="1" applyFont="1" applyFill="1" applyBorder="1" applyAlignment="1">
      <alignment horizontal="center" vertical="center"/>
    </xf>
    <xf numFmtId="0" fontId="38" fillId="0" borderId="3" xfId="19" applyFont="1" applyFill="1" applyBorder="1" applyAlignment="1">
      <alignment horizontal="center"/>
    </xf>
    <xf numFmtId="3" fontId="42" fillId="0" borderId="3" xfId="19" applyNumberFormat="1" applyFont="1" applyFill="1" applyBorder="1" applyAlignment="1">
      <alignment horizontal="center"/>
    </xf>
    <xf numFmtId="3" fontId="24" fillId="0" borderId="3" xfId="19" applyNumberFormat="1" applyFont="1" applyFill="1" applyBorder="1" applyAlignment="1">
      <alignment horizontal="center" vertical="center"/>
    </xf>
    <xf numFmtId="0" fontId="23" fillId="0" borderId="4" xfId="19" applyFont="1" applyFill="1" applyBorder="1"/>
    <xf numFmtId="0" fontId="38" fillId="0" borderId="3" xfId="19" applyFont="1" applyFill="1" applyBorder="1" applyAlignment="1">
      <alignment horizontal="center" vertical="center"/>
    </xf>
    <xf numFmtId="49" fontId="38" fillId="0" borderId="3" xfId="19" applyNumberFormat="1" applyFont="1" applyFill="1" applyBorder="1" applyAlignment="1">
      <alignment horizontal="center"/>
    </xf>
    <xf numFmtId="0" fontId="24" fillId="0" borderId="4" xfId="19" applyFont="1" applyFill="1" applyBorder="1"/>
    <xf numFmtId="49" fontId="24" fillId="0" borderId="3" xfId="19" applyNumberFormat="1" applyFont="1" applyFill="1" applyBorder="1" applyAlignment="1">
      <alignment horizontal="center"/>
    </xf>
    <xf numFmtId="0" fontId="24" fillId="0" borderId="4" xfId="19" applyFont="1" applyFill="1" applyBorder="1" applyAlignment="1">
      <alignment vertical="center" wrapText="1"/>
    </xf>
    <xf numFmtId="0" fontId="47" fillId="0" borderId="3" xfId="19" applyFont="1" applyFill="1" applyBorder="1" applyAlignment="1">
      <alignment horizontal="center" vertical="center"/>
    </xf>
    <xf numFmtId="3" fontId="42" fillId="0" borderId="3" xfId="19" applyNumberFormat="1" applyFont="1" applyFill="1" applyBorder="1" applyAlignment="1">
      <alignment horizontal="center" vertical="center"/>
    </xf>
    <xf numFmtId="3" fontId="38" fillId="0" borderId="3" xfId="19" applyNumberFormat="1" applyFont="1" applyFill="1" applyBorder="1" applyAlignment="1">
      <alignment horizontal="center" vertical="center"/>
    </xf>
    <xf numFmtId="0" fontId="39" fillId="0" borderId="4" xfId="19" applyFont="1" applyFill="1" applyBorder="1" applyAlignment="1">
      <alignment vertical="center" wrapText="1"/>
    </xf>
    <xf numFmtId="12" fontId="24" fillId="0" borderId="3" xfId="19" applyNumberFormat="1" applyFont="1" applyFill="1" applyBorder="1" applyAlignment="1">
      <alignment horizontal="center" vertical="center"/>
    </xf>
    <xf numFmtId="0" fontId="39" fillId="0" borderId="4" xfId="19" applyFont="1" applyFill="1" applyBorder="1" applyAlignment="1">
      <alignment vertical="center"/>
    </xf>
    <xf numFmtId="3" fontId="24" fillId="0" borderId="2" xfId="19" applyNumberFormat="1" applyFont="1" applyFill="1" applyBorder="1" applyAlignment="1">
      <alignment horizontal="center" vertical="center"/>
    </xf>
    <xf numFmtId="0" fontId="38" fillId="0" borderId="3" xfId="19" applyFont="1" applyFill="1" applyBorder="1" applyAlignment="1">
      <alignment horizontal="left"/>
    </xf>
    <xf numFmtId="0" fontId="38" fillId="0" borderId="4" xfId="19" applyFont="1" applyFill="1" applyBorder="1" applyAlignment="1">
      <alignment horizontal="left"/>
    </xf>
    <xf numFmtId="0" fontId="39" fillId="0" borderId="4" xfId="19" applyFont="1" applyFill="1" applyBorder="1" applyAlignment="1">
      <alignment horizontal="left"/>
    </xf>
    <xf numFmtId="0" fontId="24" fillId="0" borderId="4" xfId="19" applyFont="1" applyFill="1" applyBorder="1" applyAlignment="1">
      <alignment horizontal="left"/>
    </xf>
    <xf numFmtId="0" fontId="38" fillId="0" borderId="1" xfId="19" applyFont="1" applyFill="1" applyBorder="1" applyAlignment="1">
      <alignment horizontal="center"/>
    </xf>
    <xf numFmtId="3" fontId="24" fillId="0" borderId="1" xfId="19" applyNumberFormat="1" applyFont="1" applyFill="1" applyBorder="1" applyAlignment="1">
      <alignment horizontal="center" vertical="center"/>
    </xf>
    <xf numFmtId="3" fontId="39" fillId="0" borderId="3" xfId="19" applyNumberFormat="1" applyFont="1" applyFill="1" applyBorder="1" applyAlignment="1">
      <alignment horizontal="center" vertical="center"/>
    </xf>
    <xf numFmtId="0" fontId="39" fillId="0" borderId="3" xfId="19" applyFont="1" applyFill="1" applyBorder="1" applyAlignment="1">
      <alignment horizontal="center"/>
    </xf>
    <xf numFmtId="49" fontId="24" fillId="0" borderId="3" xfId="19" applyNumberFormat="1" applyFont="1" applyFill="1" applyBorder="1" applyAlignment="1">
      <alignment horizontal="center" vertical="center"/>
    </xf>
    <xf numFmtId="14" fontId="23" fillId="0" borderId="53" xfId="19" applyNumberFormat="1" applyFont="1" applyFill="1" applyBorder="1" applyAlignment="1">
      <alignment horizontal="center" vertical="center"/>
    </xf>
    <xf numFmtId="0" fontId="38" fillId="0" borderId="37" xfId="19" applyFont="1" applyFill="1" applyBorder="1" applyAlignment="1">
      <alignment horizontal="center"/>
    </xf>
    <xf numFmtId="0" fontId="18" fillId="0" borderId="37" xfId="19" applyFill="1" applyBorder="1"/>
    <xf numFmtId="3" fontId="42" fillId="0" borderId="37" xfId="19" applyNumberFormat="1" applyFont="1" applyFill="1" applyBorder="1" applyAlignment="1">
      <alignment horizontal="center"/>
    </xf>
    <xf numFmtId="0" fontId="38" fillId="6" borderId="37" xfId="19" applyFont="1" applyFill="1" applyBorder="1" applyAlignment="1">
      <alignment horizontal="center"/>
    </xf>
    <xf numFmtId="0" fontId="24" fillId="6" borderId="37" xfId="19" applyFont="1" applyFill="1" applyBorder="1" applyAlignment="1">
      <alignment horizontal="center"/>
    </xf>
    <xf numFmtId="0" fontId="24" fillId="6" borderId="38" xfId="19" applyFont="1" applyFill="1" applyBorder="1" applyAlignment="1">
      <alignment horizontal="center"/>
    </xf>
    <xf numFmtId="0" fontId="23" fillId="0" borderId="5" xfId="19" applyFont="1" applyFill="1" applyBorder="1"/>
    <xf numFmtId="0" fontId="24" fillId="0" borderId="1" xfId="19" applyFont="1" applyFill="1" applyBorder="1" applyAlignment="1">
      <alignment horizontal="center" vertical="center"/>
    </xf>
    <xf numFmtId="49" fontId="24" fillId="0" borderId="1" xfId="19" applyNumberFormat="1" applyFont="1" applyFill="1" applyBorder="1" applyAlignment="1">
      <alignment horizontal="center"/>
    </xf>
    <xf numFmtId="0" fontId="23" fillId="0" borderId="5" xfId="19" applyFont="1" applyFill="1" applyBorder="1" applyAlignment="1">
      <alignment vertical="center"/>
    </xf>
    <xf numFmtId="3" fontId="42" fillId="0" borderId="1" xfId="19" applyNumberFormat="1" applyFont="1" applyFill="1" applyBorder="1" applyAlignment="1">
      <alignment horizontal="center" vertical="center"/>
    </xf>
    <xf numFmtId="0" fontId="38" fillId="0" borderId="4" xfId="19" applyFont="1" applyFill="1" applyBorder="1" applyAlignment="1">
      <alignment vertical="center" wrapText="1"/>
    </xf>
    <xf numFmtId="0" fontId="23" fillId="0" borderId="3" xfId="19" applyFont="1" applyFill="1" applyBorder="1" applyAlignment="1">
      <alignment horizontal="center"/>
    </xf>
    <xf numFmtId="0" fontId="38" fillId="0" borderId="4" xfId="19" applyFont="1" applyFill="1" applyBorder="1" applyAlignment="1">
      <alignment vertical="center"/>
    </xf>
    <xf numFmtId="0" fontId="39" fillId="0" borderId="30" xfId="19" applyFont="1" applyFill="1" applyBorder="1" applyAlignment="1">
      <alignment vertical="center"/>
    </xf>
    <xf numFmtId="0" fontId="38" fillId="0" borderId="4" xfId="19" applyFont="1" applyFill="1" applyBorder="1" applyAlignment="1">
      <alignment horizontal="left" vertical="center" wrapText="1"/>
    </xf>
    <xf numFmtId="0" fontId="23" fillId="0" borderId="5" xfId="19" applyFont="1" applyFill="1" applyBorder="1" applyAlignment="1">
      <alignment horizontal="left"/>
    </xf>
    <xf numFmtId="0" fontId="38" fillId="0" borderId="4" xfId="19" applyFont="1" applyFill="1" applyBorder="1" applyAlignment="1">
      <alignment horizontal="left" wrapText="1"/>
    </xf>
    <xf numFmtId="0" fontId="39" fillId="0" borderId="2" xfId="19" applyFont="1" applyFill="1" applyBorder="1" applyAlignment="1">
      <alignment horizontal="center" vertical="center"/>
    </xf>
    <xf numFmtId="3" fontId="39" fillId="0" borderId="2" xfId="19" applyNumberFormat="1" applyFont="1" applyFill="1" applyBorder="1" applyAlignment="1">
      <alignment horizontal="center" vertical="center"/>
    </xf>
    <xf numFmtId="0" fontId="24" fillId="0" borderId="4" xfId="19" applyFont="1" applyFill="1" applyBorder="1" applyAlignment="1">
      <alignment horizontal="left" wrapText="1"/>
    </xf>
    <xf numFmtId="3" fontId="39" fillId="0" borderId="3" xfId="19" applyNumberFormat="1" applyFont="1" applyFill="1" applyBorder="1" applyAlignment="1">
      <alignment horizontal="center"/>
    </xf>
    <xf numFmtId="0" fontId="38" fillId="0" borderId="30" xfId="19" applyFont="1" applyFill="1" applyBorder="1" applyAlignment="1">
      <alignment horizontal="left" wrapText="1"/>
    </xf>
    <xf numFmtId="0" fontId="38" fillId="0" borderId="2" xfId="19" applyFont="1" applyFill="1" applyBorder="1" applyAlignment="1">
      <alignment horizontal="center" vertical="center"/>
    </xf>
    <xf numFmtId="3" fontId="32" fillId="4" borderId="31" xfId="19" applyNumberFormat="1" applyFont="1" applyFill="1" applyBorder="1" applyAlignment="1">
      <alignment horizontal="center" vertical="center"/>
    </xf>
    <xf numFmtId="3" fontId="24" fillId="0" borderId="0" xfId="19" applyNumberFormat="1" applyFont="1" applyFill="1" applyBorder="1" applyAlignment="1">
      <alignment horizontal="center"/>
    </xf>
    <xf numFmtId="0" fontId="47" fillId="0" borderId="55" xfId="0" applyFont="1" applyFill="1" applyBorder="1" applyAlignment="1">
      <alignment horizontal="center" vertical="top" wrapText="1"/>
    </xf>
    <xf numFmtId="0" fontId="47" fillId="0" borderId="64" xfId="0" applyFont="1" applyFill="1" applyBorder="1" applyAlignment="1">
      <alignment horizontal="center" vertical="top" wrapText="1"/>
    </xf>
    <xf numFmtId="0" fontId="47" fillId="0" borderId="5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wrapText="1"/>
    </xf>
    <xf numFmtId="0" fontId="47" fillId="0" borderId="36" xfId="0" applyFont="1" applyFill="1" applyBorder="1" applyAlignment="1">
      <alignment horizontal="center" vertical="top" wrapText="1"/>
    </xf>
    <xf numFmtId="0" fontId="20" fillId="3" borderId="0" xfId="0" applyFont="1" applyFill="1" applyAlignment="1">
      <alignment horizontal="center" vertical="center"/>
    </xf>
    <xf numFmtId="0" fontId="47" fillId="0" borderId="5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36" xfId="0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2" fontId="31" fillId="0" borderId="0" xfId="0" applyNumberFormat="1" applyFont="1" applyFill="1" applyAlignment="1">
      <alignment horizontal="center"/>
    </xf>
    <xf numFmtId="2" fontId="35" fillId="0" borderId="9" xfId="0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horizontal="center" vertical="center" wrapText="1"/>
    </xf>
    <xf numFmtId="2" fontId="46" fillId="0" borderId="53" xfId="0" applyNumberFormat="1" applyFont="1" applyFill="1" applyBorder="1" applyAlignment="1">
      <alignment horizontal="center" vertical="center"/>
    </xf>
    <xf numFmtId="2" fontId="46" fillId="0" borderId="50" xfId="0" applyNumberFormat="1" applyFont="1" applyFill="1" applyBorder="1" applyAlignment="1">
      <alignment horizontal="center" vertical="center"/>
    </xf>
    <xf numFmtId="3" fontId="24" fillId="0" borderId="53" xfId="0" applyNumberFormat="1" applyFont="1" applyFill="1" applyBorder="1" applyAlignment="1">
      <alignment horizontal="center" vertical="center"/>
    </xf>
    <xf numFmtId="3" fontId="24" fillId="0" borderId="50" xfId="0" applyNumberFormat="1" applyFont="1" applyFill="1" applyBorder="1" applyAlignment="1">
      <alignment horizontal="center" vertical="center"/>
    </xf>
    <xf numFmtId="3" fontId="24" fillId="0" borderId="30" xfId="0" applyNumberFormat="1" applyFont="1" applyFill="1" applyBorder="1" applyAlignment="1">
      <alignment horizontal="center"/>
    </xf>
    <xf numFmtId="3" fontId="24" fillId="0" borderId="38" xfId="0" applyNumberFormat="1" applyFont="1" applyFill="1" applyBorder="1" applyAlignment="1">
      <alignment horizontal="center"/>
    </xf>
    <xf numFmtId="3" fontId="24" fillId="0" borderId="5" xfId="0" applyNumberFormat="1" applyFont="1" applyFill="1" applyBorder="1" applyAlignment="1">
      <alignment horizontal="center"/>
    </xf>
    <xf numFmtId="3" fontId="24" fillId="0" borderId="36" xfId="0" applyNumberFormat="1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3" fontId="24" fillId="0" borderId="30" xfId="0" applyNumberFormat="1" applyFont="1" applyFill="1" applyBorder="1" applyAlignment="1">
      <alignment horizontal="center" vertical="center"/>
    </xf>
    <xf numFmtId="3" fontId="24" fillId="0" borderId="38" xfId="0" applyNumberFormat="1" applyFont="1" applyFill="1" applyBorder="1" applyAlignment="1">
      <alignment horizontal="center" vertical="center"/>
    </xf>
    <xf numFmtId="0" fontId="69" fillId="0" borderId="4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vertical="center" wrapText="1"/>
    </xf>
    <xf numFmtId="3" fontId="65" fillId="0" borderId="53" xfId="0" applyNumberFormat="1" applyFont="1" applyFill="1" applyBorder="1" applyAlignment="1">
      <alignment horizontal="center" vertical="center" wrapText="1"/>
    </xf>
    <xf numFmtId="3" fontId="65" fillId="0" borderId="50" xfId="0" applyNumberFormat="1" applyFont="1" applyFill="1" applyBorder="1" applyAlignment="1">
      <alignment horizontal="center" vertical="center" wrapText="1"/>
    </xf>
    <xf numFmtId="3" fontId="36" fillId="0" borderId="53" xfId="0" applyNumberFormat="1" applyFont="1" applyFill="1" applyBorder="1" applyAlignment="1">
      <alignment horizontal="center" vertical="center"/>
    </xf>
    <xf numFmtId="3" fontId="36" fillId="0" borderId="50" xfId="0" applyNumberFormat="1" applyFont="1" applyFill="1" applyBorder="1" applyAlignment="1">
      <alignment horizontal="center" vertical="center"/>
    </xf>
    <xf numFmtId="3" fontId="24" fillId="0" borderId="53" xfId="0" applyNumberFormat="1" applyFont="1" applyFill="1" applyBorder="1" applyAlignment="1">
      <alignment horizontal="center"/>
    </xf>
    <xf numFmtId="3" fontId="24" fillId="0" borderId="50" xfId="0" applyNumberFormat="1" applyFont="1" applyFill="1" applyBorder="1" applyAlignment="1">
      <alignment horizontal="center"/>
    </xf>
    <xf numFmtId="0" fontId="19" fillId="0" borderId="1" xfId="0" applyNumberFormat="1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 vertical="center"/>
    </xf>
    <xf numFmtId="3" fontId="24" fillId="0" borderId="1" xfId="0" applyNumberFormat="1" applyFont="1" applyFill="1" applyBorder="1" applyAlignment="1">
      <alignment horizontal="center" vertical="center"/>
    </xf>
    <xf numFmtId="3" fontId="24" fillId="0" borderId="2" xfId="0" applyNumberFormat="1" applyFont="1" applyFill="1" applyBorder="1" applyAlignment="1">
      <alignment horizontal="center" vertical="center"/>
    </xf>
    <xf numFmtId="3" fontId="24" fillId="0" borderId="5" xfId="0" applyNumberFormat="1" applyFont="1" applyFill="1" applyBorder="1" applyAlignment="1">
      <alignment horizontal="center" vertical="center"/>
    </xf>
    <xf numFmtId="3" fontId="24" fillId="0" borderId="36" xfId="0" applyNumberFormat="1" applyFont="1" applyFill="1" applyBorder="1" applyAlignment="1">
      <alignment horizontal="center" vertical="center"/>
    </xf>
    <xf numFmtId="0" fontId="95" fillId="0" borderId="15" xfId="0" applyFont="1" applyFill="1" applyBorder="1" applyAlignment="1">
      <alignment horizontal="left" vertical="center" wrapText="1" indent="3"/>
    </xf>
    <xf numFmtId="0" fontId="39" fillId="0" borderId="1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23" fillId="0" borderId="55" xfId="0" applyFont="1" applyFill="1" applyBorder="1" applyAlignment="1">
      <alignment horizontal="left" vertical="center" wrapText="1"/>
    </xf>
    <xf numFmtId="0" fontId="23" fillId="0" borderId="39" xfId="0" applyFont="1" applyFill="1" applyBorder="1" applyAlignment="1">
      <alignment horizontal="left" vertical="center" wrapText="1"/>
    </xf>
    <xf numFmtId="0" fontId="39" fillId="0" borderId="17" xfId="0" applyFont="1" applyFill="1" applyBorder="1" applyAlignment="1">
      <alignment horizontal="left" vertical="center" wrapText="1"/>
    </xf>
    <xf numFmtId="0" fontId="39" fillId="0" borderId="18" xfId="0" applyFont="1" applyFill="1" applyBorder="1" applyAlignment="1">
      <alignment horizontal="left" vertical="center" wrapText="1"/>
    </xf>
    <xf numFmtId="0" fontId="32" fillId="0" borderId="0" xfId="0" applyFont="1" applyFill="1" applyAlignment="1">
      <alignment horizontal="center" vertical="center"/>
    </xf>
    <xf numFmtId="0" fontId="38" fillId="0" borderId="5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39" fillId="0" borderId="12" xfId="0" applyNumberFormat="1" applyFont="1" applyFill="1" applyBorder="1" applyAlignment="1">
      <alignment horizontal="center" vertical="center"/>
    </xf>
    <xf numFmtId="0" fontId="39" fillId="0" borderId="65" xfId="0" applyNumberFormat="1" applyFont="1" applyFill="1" applyBorder="1" applyAlignment="1">
      <alignment horizontal="center" vertical="center"/>
    </xf>
    <xf numFmtId="49" fontId="36" fillId="0" borderId="5" xfId="0" applyNumberFormat="1" applyFont="1" applyFill="1" applyBorder="1" applyAlignment="1">
      <alignment horizontal="center" vertical="center" wrapText="1"/>
    </xf>
    <xf numFmtId="49" fontId="36" fillId="0" borderId="30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center" wrapText="1"/>
    </xf>
    <xf numFmtId="49" fontId="36" fillId="0" borderId="2" xfId="0" applyNumberFormat="1" applyFont="1" applyFill="1" applyBorder="1" applyAlignment="1">
      <alignment horizontal="center" vertical="center" wrapText="1"/>
    </xf>
    <xf numFmtId="2" fontId="65" fillId="0" borderId="69" xfId="0" applyNumberFormat="1" applyFont="1" applyFill="1" applyBorder="1" applyAlignment="1">
      <alignment horizontal="center" vertical="center" wrapText="1"/>
    </xf>
    <xf numFmtId="2" fontId="65" fillId="0" borderId="70" xfId="0" applyNumberFormat="1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left" vertical="center" wrapText="1"/>
    </xf>
    <xf numFmtId="0" fontId="38" fillId="0" borderId="18" xfId="0" applyFont="1" applyFill="1" applyBorder="1" applyAlignment="1">
      <alignment horizontal="left" vertical="center" wrapText="1"/>
    </xf>
    <xf numFmtId="0" fontId="81" fillId="0" borderId="42" xfId="0" applyFont="1" applyFill="1" applyBorder="1" applyAlignment="1">
      <alignment horizontal="left" vertical="center" wrapText="1"/>
    </xf>
    <xf numFmtId="0" fontId="81" fillId="0" borderId="66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wrapText="1"/>
    </xf>
    <xf numFmtId="0" fontId="23" fillId="0" borderId="17" xfId="0" applyFont="1" applyFill="1" applyBorder="1" applyAlignment="1">
      <alignment horizontal="left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38" fillId="0" borderId="42" xfId="0" applyFont="1" applyFill="1" applyBorder="1" applyAlignment="1">
      <alignment horizontal="left" vertical="center" wrapText="1"/>
    </xf>
    <xf numFmtId="0" fontId="38" fillId="0" borderId="66" xfId="0" applyFont="1" applyFill="1" applyBorder="1" applyAlignment="1">
      <alignment horizontal="left" vertical="center" wrapText="1"/>
    </xf>
    <xf numFmtId="0" fontId="38" fillId="0" borderId="11" xfId="0" applyFont="1" applyFill="1" applyBorder="1" applyAlignment="1">
      <alignment horizontal="left" vertical="center" wrapText="1"/>
    </xf>
    <xf numFmtId="0" fontId="38" fillId="0" borderId="56" xfId="0" applyFont="1" applyFill="1" applyBorder="1" applyAlignment="1">
      <alignment horizontal="left" vertical="center" wrapText="1"/>
    </xf>
    <xf numFmtId="0" fontId="45" fillId="0" borderId="17" xfId="0" applyFont="1" applyFill="1" applyBorder="1" applyAlignment="1">
      <alignment horizontal="left" vertical="center" wrapText="1"/>
    </xf>
    <xf numFmtId="0" fontId="45" fillId="0" borderId="18" xfId="0" applyFont="1" applyFill="1" applyBorder="1" applyAlignment="1">
      <alignment horizontal="left" vertical="center" wrapText="1"/>
    </xf>
    <xf numFmtId="49" fontId="45" fillId="0" borderId="17" xfId="0" applyNumberFormat="1" applyFont="1" applyFill="1" applyBorder="1" applyAlignment="1">
      <alignment horizontal="left" vertical="center" wrapText="1"/>
    </xf>
    <xf numFmtId="49" fontId="45" fillId="0" borderId="18" xfId="0" applyNumberFormat="1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top" wrapText="1"/>
    </xf>
    <xf numFmtId="0" fontId="47" fillId="0" borderId="11" xfId="0" applyFont="1" applyFill="1" applyBorder="1" applyAlignment="1">
      <alignment horizontal="center" vertical="center"/>
    </xf>
    <xf numFmtId="0" fontId="47" fillId="0" borderId="56" xfId="0" applyFont="1" applyFill="1" applyBorder="1" applyAlignment="1">
      <alignment horizontal="center" vertical="center"/>
    </xf>
    <xf numFmtId="0" fontId="47" fillId="0" borderId="42" xfId="0" applyFont="1" applyFill="1" applyBorder="1" applyAlignment="1">
      <alignment horizontal="center" vertical="center"/>
    </xf>
    <xf numFmtId="0" fontId="47" fillId="0" borderId="66" xfId="0" applyFont="1" applyFill="1" applyBorder="1" applyAlignment="1">
      <alignment horizontal="center" vertical="center"/>
    </xf>
    <xf numFmtId="0" fontId="47" fillId="0" borderId="36" xfId="0" applyFont="1" applyFill="1" applyBorder="1" applyAlignment="1">
      <alignment horizontal="center" vertical="center"/>
    </xf>
    <xf numFmtId="0" fontId="47" fillId="0" borderId="38" xfId="0" applyFont="1" applyFill="1" applyBorder="1" applyAlignment="1">
      <alignment horizontal="center" vertical="center"/>
    </xf>
    <xf numFmtId="2" fontId="65" fillId="0" borderId="53" xfId="0" applyNumberFormat="1" applyFont="1" applyFill="1" applyBorder="1" applyAlignment="1">
      <alignment horizontal="center" vertical="center" wrapText="1"/>
    </xf>
    <xf numFmtId="2" fontId="65" fillId="0" borderId="5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right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65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/>
    </xf>
    <xf numFmtId="0" fontId="50" fillId="0" borderId="3" xfId="0" applyFont="1" applyFill="1" applyBorder="1" applyAlignment="1">
      <alignment horizontal="center" vertical="center"/>
    </xf>
    <xf numFmtId="49" fontId="27" fillId="0" borderId="5" xfId="0" applyNumberFormat="1" applyFont="1" applyFill="1" applyBorder="1" applyAlignment="1">
      <alignment horizontal="center" vertical="center" wrapText="1"/>
    </xf>
    <xf numFmtId="49" fontId="27" fillId="0" borderId="4" xfId="0" applyNumberFormat="1" applyFont="1" applyFill="1" applyBorder="1" applyAlignment="1">
      <alignment horizontal="center" vertical="center" wrapText="1"/>
    </xf>
    <xf numFmtId="49" fontId="27" fillId="0" borderId="30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49" fontId="27" fillId="0" borderId="3" xfId="0" applyNumberFormat="1" applyFont="1" applyFill="1" applyBorder="1" applyAlignment="1">
      <alignment horizontal="center" vertical="center" wrapText="1"/>
    </xf>
    <xf numFmtId="49" fontId="27" fillId="0" borderId="2" xfId="0" applyNumberFormat="1" applyFont="1" applyFill="1" applyBorder="1" applyAlignment="1">
      <alignment horizontal="center" vertical="center" wrapText="1"/>
    </xf>
    <xf numFmtId="2" fontId="28" fillId="0" borderId="5" xfId="0" applyNumberFormat="1" applyFont="1" applyFill="1" applyBorder="1" applyAlignment="1">
      <alignment horizontal="center" vertical="center" wrapText="1"/>
    </xf>
    <xf numFmtId="2" fontId="28" fillId="0" borderId="36" xfId="0" applyNumberFormat="1" applyFont="1" applyFill="1" applyBorder="1" applyAlignment="1">
      <alignment horizontal="center" vertical="center" wrapText="1"/>
    </xf>
    <xf numFmtId="2" fontId="28" fillId="0" borderId="30" xfId="0" applyNumberFormat="1" applyFont="1" applyFill="1" applyBorder="1" applyAlignment="1">
      <alignment horizontal="center" vertical="center" wrapText="1"/>
    </xf>
    <xf numFmtId="2" fontId="28" fillId="0" borderId="38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2" fontId="23" fillId="0" borderId="53" xfId="0" applyNumberFormat="1" applyFont="1" applyFill="1" applyBorder="1" applyAlignment="1">
      <alignment horizontal="center" vertical="center"/>
    </xf>
    <xf numFmtId="0" fontId="0" fillId="0" borderId="48" xfId="0" applyFill="1" applyBorder="1"/>
    <xf numFmtId="0" fontId="0" fillId="0" borderId="50" xfId="0" applyFill="1" applyBorder="1"/>
    <xf numFmtId="0" fontId="31" fillId="0" borderId="0" xfId="0" applyFont="1" applyFill="1" applyBorder="1" applyAlignment="1">
      <alignment horizontal="center" vertical="top"/>
    </xf>
    <xf numFmtId="0" fontId="25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49" fontId="49" fillId="0" borderId="53" xfId="0" applyNumberFormat="1" applyFont="1" applyFill="1" applyBorder="1" applyAlignment="1">
      <alignment horizontal="center" vertical="center" wrapText="1"/>
    </xf>
    <xf numFmtId="49" fontId="49" fillId="0" borderId="48" xfId="0" applyNumberFormat="1" applyFont="1" applyFill="1" applyBorder="1" applyAlignment="1">
      <alignment horizontal="center" vertical="center" wrapText="1"/>
    </xf>
    <xf numFmtId="49" fontId="49" fillId="0" borderId="5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left" vertical="center" wrapText="1"/>
    </xf>
    <xf numFmtId="0" fontId="79" fillId="0" borderId="0" xfId="0" applyFont="1" applyFill="1" applyBorder="1" applyAlignment="1">
      <alignment horizontal="center" vertical="justify"/>
    </xf>
    <xf numFmtId="0" fontId="61" fillId="0" borderId="32" xfId="0" applyFont="1" applyFill="1" applyBorder="1" applyAlignment="1">
      <alignment horizontal="center" vertical="center" wrapText="1"/>
    </xf>
    <xf numFmtId="0" fontId="61" fillId="0" borderId="66" xfId="0" applyFont="1" applyFill="1" applyBorder="1" applyAlignment="1">
      <alignment horizontal="center" vertical="center" wrapText="1"/>
    </xf>
    <xf numFmtId="0" fontId="60" fillId="0" borderId="26" xfId="0" applyFont="1" applyFill="1" applyBorder="1" applyAlignment="1">
      <alignment horizontal="center" vertical="center" wrapText="1"/>
    </xf>
    <xf numFmtId="0" fontId="60" fillId="0" borderId="62" xfId="0" applyFont="1" applyFill="1" applyBorder="1" applyAlignment="1">
      <alignment horizontal="center" vertical="center" wrapText="1"/>
    </xf>
    <xf numFmtId="0" fontId="60" fillId="0" borderId="27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42" xfId="0" applyFont="1" applyFill="1" applyBorder="1" applyAlignment="1">
      <alignment horizontal="center" vertical="center" wrapText="1"/>
    </xf>
    <xf numFmtId="0" fontId="61" fillId="0" borderId="58" xfId="0" applyFont="1" applyFill="1" applyBorder="1" applyAlignment="1">
      <alignment horizontal="center" vertical="center" wrapText="1"/>
    </xf>
    <xf numFmtId="0" fontId="61" fillId="0" borderId="63" xfId="0" applyFont="1" applyFill="1" applyBorder="1" applyAlignment="1">
      <alignment horizontal="center" vertical="center" wrapText="1"/>
    </xf>
    <xf numFmtId="0" fontId="61" fillId="0" borderId="56" xfId="0" applyFont="1" applyFill="1" applyBorder="1" applyAlignment="1">
      <alignment horizontal="center" vertical="center" wrapText="1"/>
    </xf>
    <xf numFmtId="0" fontId="48" fillId="0" borderId="55" xfId="0" applyFont="1" applyFill="1" applyBorder="1" applyAlignment="1">
      <alignment horizontal="center" vertical="top" wrapText="1"/>
    </xf>
    <xf numFmtId="0" fontId="48" fillId="0" borderId="28" xfId="0" applyFont="1" applyFill="1" applyBorder="1" applyAlignment="1">
      <alignment horizontal="center" vertical="top" wrapText="1"/>
    </xf>
    <xf numFmtId="0" fontId="48" fillId="0" borderId="64" xfId="0" applyFont="1" applyFill="1" applyBorder="1" applyAlignment="1">
      <alignment horizontal="center" vertical="top" wrapText="1"/>
    </xf>
    <xf numFmtId="0" fontId="60" fillId="0" borderId="71" xfId="0" applyFont="1" applyFill="1" applyBorder="1" applyAlignment="1">
      <alignment horizontal="center" vertical="center" wrapText="1"/>
    </xf>
    <xf numFmtId="0" fontId="61" fillId="0" borderId="40" xfId="0" applyFont="1" applyFill="1" applyBorder="1" applyAlignment="1">
      <alignment horizontal="center" vertical="center" wrapText="1"/>
    </xf>
    <xf numFmtId="0" fontId="61" fillId="0" borderId="68" xfId="0" applyFont="1" applyFill="1" applyBorder="1" applyAlignment="1">
      <alignment horizontal="center" vertical="center" wrapText="1"/>
    </xf>
    <xf numFmtId="0" fontId="61" fillId="0" borderId="33" xfId="0" applyFont="1" applyFill="1" applyBorder="1" applyAlignment="1">
      <alignment horizontal="center" vertical="center" wrapText="1"/>
    </xf>
    <xf numFmtId="0" fontId="61" fillId="0" borderId="67" xfId="0" applyFont="1" applyFill="1" applyBorder="1" applyAlignment="1">
      <alignment horizontal="center" vertical="center" wrapText="1"/>
    </xf>
    <xf numFmtId="0" fontId="22" fillId="5" borderId="53" xfId="19" applyFont="1" applyFill="1" applyBorder="1" applyAlignment="1">
      <alignment horizontal="center" vertical="center"/>
    </xf>
    <xf numFmtId="0" fontId="22" fillId="5" borderId="48" xfId="19" applyFont="1" applyFill="1" applyBorder="1" applyAlignment="1">
      <alignment horizontal="center" vertical="center"/>
    </xf>
    <xf numFmtId="0" fontId="22" fillId="5" borderId="50" xfId="19" applyFont="1" applyFill="1" applyBorder="1" applyAlignment="1">
      <alignment horizontal="center" vertical="center"/>
    </xf>
    <xf numFmtId="0" fontId="22" fillId="5" borderId="10" xfId="19" applyFont="1" applyFill="1" applyBorder="1" applyAlignment="1">
      <alignment horizontal="center" vertical="center"/>
    </xf>
    <xf numFmtId="0" fontId="22" fillId="5" borderId="36" xfId="19" applyFont="1" applyFill="1" applyBorder="1" applyAlignment="1">
      <alignment horizontal="center" vertical="center"/>
    </xf>
    <xf numFmtId="0" fontId="22" fillId="5" borderId="0" xfId="19" applyFont="1" applyFill="1" applyBorder="1" applyAlignment="1">
      <alignment horizontal="center" vertical="center"/>
    </xf>
    <xf numFmtId="0" fontId="22" fillId="5" borderId="37" xfId="19" applyFont="1" applyFill="1" applyBorder="1" applyAlignment="1">
      <alignment horizontal="center" vertical="center"/>
    </xf>
    <xf numFmtId="0" fontId="31" fillId="0" borderId="0" xfId="19" applyFont="1" applyFill="1" applyBorder="1" applyAlignment="1">
      <alignment horizontal="center"/>
    </xf>
    <xf numFmtId="0" fontId="26" fillId="0" borderId="0" xfId="19" applyFont="1" applyFill="1" applyBorder="1" applyAlignment="1">
      <alignment horizontal="center"/>
    </xf>
    <xf numFmtId="0" fontId="22" fillId="0" borderId="1" xfId="19" applyFont="1" applyFill="1" applyBorder="1" applyAlignment="1">
      <alignment horizontal="center" vertical="center"/>
    </xf>
    <xf numFmtId="0" fontId="22" fillId="0" borderId="30" xfId="19" applyFont="1" applyFill="1" applyBorder="1" applyAlignment="1">
      <alignment horizontal="center" vertical="center"/>
    </xf>
    <xf numFmtId="0" fontId="47" fillId="0" borderId="53" xfId="19" applyFont="1" applyFill="1" applyBorder="1" applyAlignment="1">
      <alignment horizontal="center" vertical="center"/>
    </xf>
    <xf numFmtId="0" fontId="47" fillId="0" borderId="48" xfId="19" applyFont="1" applyFill="1" applyBorder="1" applyAlignment="1">
      <alignment horizontal="center" vertical="center"/>
    </xf>
    <xf numFmtId="0" fontId="22" fillId="5" borderId="38" xfId="19" applyFont="1" applyFill="1" applyBorder="1" applyAlignment="1">
      <alignment horizontal="center" vertical="center"/>
    </xf>
    <xf numFmtId="0" fontId="79" fillId="0" borderId="53" xfId="0" applyFont="1" applyFill="1" applyBorder="1" applyAlignment="1">
      <alignment horizontal="center" vertical="center" wrapText="1"/>
    </xf>
    <xf numFmtId="0" fontId="79" fillId="0" borderId="50" xfId="0" applyFont="1" applyFill="1" applyBorder="1" applyAlignment="1">
      <alignment horizontal="center" vertical="center" wrapText="1"/>
    </xf>
    <xf numFmtId="0" fontId="88" fillId="0" borderId="0" xfId="0" applyFont="1" applyFill="1" applyAlignment="1">
      <alignment horizontal="center" vertical="center"/>
    </xf>
    <xf numFmtId="0" fontId="79" fillId="0" borderId="1" xfId="0" applyFont="1" applyFill="1" applyBorder="1" applyAlignment="1">
      <alignment horizontal="center" vertical="center" wrapText="1"/>
    </xf>
    <xf numFmtId="0" fontId="79" fillId="0" borderId="2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vertical="center"/>
    </xf>
    <xf numFmtId="2" fontId="22" fillId="0" borderId="53" xfId="0" applyNumberFormat="1" applyFont="1" applyFill="1" applyBorder="1" applyAlignment="1">
      <alignment horizontal="center" vertical="center"/>
    </xf>
    <xf numFmtId="2" fontId="22" fillId="0" borderId="48" xfId="0" applyNumberFormat="1" applyFont="1" applyFill="1" applyBorder="1" applyAlignment="1">
      <alignment horizontal="center" vertical="center"/>
    </xf>
    <xf numFmtId="2" fontId="22" fillId="0" borderId="50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wrapText="1"/>
    </xf>
    <xf numFmtId="0" fontId="57" fillId="0" borderId="14" xfId="0" applyFont="1" applyFill="1" applyBorder="1" applyAlignment="1">
      <alignment horizontal="center" wrapText="1"/>
    </xf>
    <xf numFmtId="0" fontId="57" fillId="0" borderId="23" xfId="0" applyFont="1" applyFill="1" applyBorder="1" applyAlignment="1">
      <alignment horizontal="center" wrapText="1"/>
    </xf>
    <xf numFmtId="0" fontId="47" fillId="0" borderId="4" xfId="0" applyFont="1" applyFill="1" applyBorder="1" applyAlignment="1">
      <alignment horizontal="center" vertical="center" wrapText="1"/>
    </xf>
    <xf numFmtId="0" fontId="47" fillId="0" borderId="37" xfId="0" applyFont="1" applyFill="1" applyBorder="1" applyAlignment="1">
      <alignment horizontal="center" vertical="center" wrapText="1"/>
    </xf>
    <xf numFmtId="0" fontId="47" fillId="0" borderId="30" xfId="0" applyFont="1" applyFill="1" applyBorder="1" applyAlignment="1">
      <alignment horizontal="center" vertical="center" wrapText="1"/>
    </xf>
    <xf numFmtId="0" fontId="47" fillId="0" borderId="38" xfId="0" applyFont="1" applyFill="1" applyBorder="1" applyAlignment="1">
      <alignment horizontal="center" vertical="center" wrapText="1"/>
    </xf>
    <xf numFmtId="1" fontId="47" fillId="0" borderId="59" xfId="0" applyNumberFormat="1" applyFont="1" applyFill="1" applyBorder="1" applyAlignment="1">
      <alignment horizontal="center" vertical="center"/>
    </xf>
    <xf numFmtId="1" fontId="47" fillId="0" borderId="19" xfId="0" applyNumberFormat="1" applyFont="1" applyFill="1" applyBorder="1" applyAlignment="1">
      <alignment horizontal="center" vertical="center"/>
    </xf>
    <xf numFmtId="1" fontId="47" fillId="0" borderId="67" xfId="0" applyNumberFormat="1" applyFont="1" applyFill="1" applyBorder="1" applyAlignment="1">
      <alignment horizontal="center" vertical="center"/>
    </xf>
    <xf numFmtId="1" fontId="47" fillId="0" borderId="58" xfId="0" applyNumberFormat="1" applyFont="1" applyFill="1" applyBorder="1" applyAlignment="1">
      <alignment horizontal="center" vertical="center"/>
    </xf>
    <xf numFmtId="1" fontId="47" fillId="0" borderId="57" xfId="0" applyNumberFormat="1" applyFont="1" applyFill="1" applyBorder="1" applyAlignment="1">
      <alignment horizontal="center" vertical="center"/>
    </xf>
    <xf numFmtId="1" fontId="47" fillId="0" borderId="63" xfId="0" applyNumberFormat="1" applyFont="1" applyFill="1" applyBorder="1" applyAlignment="1">
      <alignment horizontal="center" vertical="center"/>
    </xf>
    <xf numFmtId="0" fontId="47" fillId="0" borderId="58" xfId="0" applyFont="1" applyFill="1" applyBorder="1" applyAlignment="1">
      <alignment horizontal="center" vertical="center"/>
    </xf>
    <xf numFmtId="0" fontId="47" fillId="0" borderId="51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7" fillId="0" borderId="57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42" fillId="0" borderId="44" xfId="0" applyFont="1" applyFill="1" applyBorder="1" applyAlignment="1">
      <alignment horizontal="center" vertical="center"/>
    </xf>
    <xf numFmtId="0" fontId="42" fillId="0" borderId="57" xfId="0" applyFont="1" applyFill="1" applyBorder="1" applyAlignment="1">
      <alignment horizontal="center" vertical="center"/>
    </xf>
    <xf numFmtId="0" fontId="42" fillId="0" borderId="60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170" fontId="42" fillId="0" borderId="13" xfId="1" applyNumberFormat="1" applyFont="1" applyFill="1" applyBorder="1" applyAlignment="1">
      <alignment horizontal="center" vertical="center"/>
    </xf>
    <xf numFmtId="170" fontId="42" fillId="0" borderId="16" xfId="1" applyNumberFormat="1" applyFont="1" applyFill="1" applyBorder="1" applyAlignment="1">
      <alignment horizontal="center" vertical="center"/>
    </xf>
    <xf numFmtId="170" fontId="42" fillId="0" borderId="52" xfId="1" applyNumberFormat="1" applyFont="1" applyFill="1" applyBorder="1" applyAlignment="1">
      <alignment horizontal="center" vertical="center"/>
    </xf>
    <xf numFmtId="170" fontId="42" fillId="0" borderId="12" xfId="1" applyNumberFormat="1" applyFont="1" applyFill="1" applyBorder="1" applyAlignment="1">
      <alignment horizontal="center" vertical="center"/>
    </xf>
    <xf numFmtId="170" fontId="42" fillId="0" borderId="14" xfId="1" applyNumberFormat="1" applyFont="1" applyFill="1" applyBorder="1" applyAlignment="1">
      <alignment horizontal="center" vertical="center"/>
    </xf>
    <xf numFmtId="170" fontId="42" fillId="0" borderId="65" xfId="1" applyNumberFormat="1" applyFont="1" applyFill="1" applyBorder="1" applyAlignment="1">
      <alignment horizontal="center" vertical="center"/>
    </xf>
    <xf numFmtId="49" fontId="47" fillId="0" borderId="5" xfId="0" applyNumberFormat="1" applyFont="1" applyFill="1" applyBorder="1" applyAlignment="1">
      <alignment vertical="center" wrapText="1"/>
    </xf>
    <xf numFmtId="0" fontId="94" fillId="0" borderId="36" xfId="0" applyFont="1" applyFill="1" applyBorder="1" applyAlignment="1">
      <alignment vertical="center"/>
    </xf>
    <xf numFmtId="49" fontId="94" fillId="0" borderId="4" xfId="0" applyNumberFormat="1" applyFont="1" applyFill="1" applyBorder="1" applyAlignment="1">
      <alignment vertical="center" wrapText="1"/>
    </xf>
    <xf numFmtId="0" fontId="94" fillId="0" borderId="37" xfId="0" applyFont="1" applyFill="1" applyBorder="1" applyAlignment="1">
      <alignment vertical="center"/>
    </xf>
    <xf numFmtId="49" fontId="94" fillId="0" borderId="30" xfId="0" applyNumberFormat="1" applyFont="1" applyFill="1" applyBorder="1" applyAlignment="1">
      <alignment vertical="center" wrapText="1"/>
    </xf>
    <xf numFmtId="0" fontId="94" fillId="0" borderId="38" xfId="0" applyFont="1" applyFill="1" applyBorder="1" applyAlignment="1">
      <alignment vertical="center"/>
    </xf>
    <xf numFmtId="167" fontId="42" fillId="0" borderId="74" xfId="0" applyNumberFormat="1" applyFont="1" applyFill="1" applyBorder="1" applyAlignment="1">
      <alignment horizontal="center" vertical="center"/>
    </xf>
    <xf numFmtId="167" fontId="42" fillId="0" borderId="6" xfId="0" applyNumberFormat="1" applyFont="1" applyFill="1" applyBorder="1" applyAlignment="1">
      <alignment horizontal="center" vertical="center"/>
    </xf>
    <xf numFmtId="167" fontId="42" fillId="0" borderId="75" xfId="0" applyNumberFormat="1" applyFont="1" applyFill="1" applyBorder="1" applyAlignment="1">
      <alignment horizontal="center" vertical="center"/>
    </xf>
    <xf numFmtId="167" fontId="42" fillId="0" borderId="76" xfId="0" applyNumberFormat="1" applyFont="1" applyFill="1" applyBorder="1" applyAlignment="1">
      <alignment horizontal="center" vertical="center"/>
    </xf>
    <xf numFmtId="167" fontId="42" fillId="0" borderId="7" xfId="0" applyNumberFormat="1" applyFont="1" applyFill="1" applyBorder="1" applyAlignment="1">
      <alignment horizontal="center" vertical="center"/>
    </xf>
    <xf numFmtId="167" fontId="42" fillId="0" borderId="77" xfId="0" applyNumberFormat="1" applyFont="1" applyFill="1" applyBorder="1" applyAlignment="1">
      <alignment horizontal="center" vertical="center"/>
    </xf>
    <xf numFmtId="167" fontId="42" fillId="0" borderId="72" xfId="0" applyNumberFormat="1" applyFont="1" applyFill="1" applyBorder="1" applyAlignment="1">
      <alignment horizontal="center" vertical="center"/>
    </xf>
    <xf numFmtId="167" fontId="42" fillId="0" borderId="8" xfId="0" applyNumberFormat="1" applyFont="1" applyFill="1" applyBorder="1" applyAlignment="1">
      <alignment horizontal="center" vertical="center"/>
    </xf>
    <xf numFmtId="167" fontId="42" fillId="0" borderId="54" xfId="0" applyNumberFormat="1" applyFont="1" applyFill="1" applyBorder="1" applyAlignment="1">
      <alignment horizontal="center" vertical="center"/>
    </xf>
    <xf numFmtId="167" fontId="42" fillId="0" borderId="51" xfId="0" applyNumberFormat="1" applyFont="1" applyFill="1" applyBorder="1" applyAlignment="1">
      <alignment horizontal="center" vertical="center"/>
    </xf>
    <xf numFmtId="167" fontId="42" fillId="0" borderId="20" xfId="0" applyNumberFormat="1" applyFont="1" applyFill="1" applyBorder="1" applyAlignment="1">
      <alignment horizontal="center" vertical="center"/>
    </xf>
    <xf numFmtId="167" fontId="42" fillId="0" borderId="73" xfId="0" applyNumberFormat="1" applyFont="1" applyFill="1" applyBorder="1" applyAlignment="1">
      <alignment horizontal="center" vertical="center"/>
    </xf>
    <xf numFmtId="167" fontId="42" fillId="0" borderId="58" xfId="0" applyNumberFormat="1" applyFont="1" applyFill="1" applyBorder="1" applyAlignment="1">
      <alignment horizontal="center" vertical="center"/>
    </xf>
    <xf numFmtId="167" fontId="42" fillId="0" borderId="57" xfId="0" applyNumberFormat="1" applyFont="1" applyFill="1" applyBorder="1" applyAlignment="1">
      <alignment horizontal="center" vertical="center"/>
    </xf>
    <xf numFmtId="167" fontId="42" fillId="0" borderId="63" xfId="0" applyNumberFormat="1" applyFont="1" applyFill="1" applyBorder="1" applyAlignment="1">
      <alignment horizontal="center" vertical="center"/>
    </xf>
    <xf numFmtId="167" fontId="42" fillId="0" borderId="10" xfId="0" applyNumberFormat="1" applyFont="1" applyFill="1" applyBorder="1" applyAlignment="1">
      <alignment horizontal="center" vertical="center"/>
    </xf>
    <xf numFmtId="167" fontId="42" fillId="0" borderId="0" xfId="0" applyNumberFormat="1" applyFont="1" applyFill="1" applyBorder="1" applyAlignment="1">
      <alignment horizontal="center" vertical="center"/>
    </xf>
    <xf numFmtId="167" fontId="42" fillId="0" borderId="9" xfId="0" applyNumberFormat="1" applyFont="1" applyFill="1" applyBorder="1" applyAlignment="1">
      <alignment horizontal="center" vertical="center"/>
    </xf>
    <xf numFmtId="167" fontId="42" fillId="0" borderId="1" xfId="0" applyNumberFormat="1" applyFont="1" applyFill="1" applyBorder="1" applyAlignment="1">
      <alignment horizontal="center" vertical="center"/>
    </xf>
    <xf numFmtId="167" fontId="42" fillId="0" borderId="3" xfId="0" applyNumberFormat="1" applyFont="1" applyFill="1" applyBorder="1" applyAlignment="1">
      <alignment horizontal="center" vertical="center"/>
    </xf>
    <xf numFmtId="167" fontId="42" fillId="0" borderId="2" xfId="0" applyNumberFormat="1" applyFont="1" applyFill="1" applyBorder="1" applyAlignment="1">
      <alignment horizontal="center" vertical="center"/>
    </xf>
    <xf numFmtId="168" fontId="47" fillId="0" borderId="5" xfId="0" applyNumberFormat="1" applyFont="1" applyFill="1" applyBorder="1" applyAlignment="1">
      <alignment vertical="center" wrapText="1"/>
    </xf>
    <xf numFmtId="168" fontId="47" fillId="0" borderId="36" xfId="0" applyNumberFormat="1" applyFont="1" applyFill="1" applyBorder="1" applyAlignment="1">
      <alignment vertical="center" wrapText="1"/>
    </xf>
    <xf numFmtId="168" fontId="47" fillId="0" borderId="4" xfId="0" applyNumberFormat="1" applyFont="1" applyFill="1" applyBorder="1" applyAlignment="1">
      <alignment vertical="center" wrapText="1"/>
    </xf>
    <xf numFmtId="168" fontId="47" fillId="0" borderId="37" xfId="0" applyNumberFormat="1" applyFont="1" applyFill="1" applyBorder="1" applyAlignment="1">
      <alignment vertical="center" wrapText="1"/>
    </xf>
    <xf numFmtId="168" fontId="47" fillId="0" borderId="30" xfId="0" applyNumberFormat="1" applyFont="1" applyFill="1" applyBorder="1" applyAlignment="1">
      <alignment vertical="center" wrapText="1"/>
    </xf>
    <xf numFmtId="168" fontId="47" fillId="0" borderId="38" xfId="0" applyNumberFormat="1" applyFont="1" applyFill="1" applyBorder="1" applyAlignment="1">
      <alignment vertical="center" wrapText="1"/>
    </xf>
    <xf numFmtId="170" fontId="42" fillId="0" borderId="72" xfId="1" applyNumberFormat="1" applyFont="1" applyFill="1" applyBorder="1" applyAlignment="1">
      <alignment horizontal="center" vertical="center"/>
    </xf>
    <xf numFmtId="170" fontId="42" fillId="0" borderId="8" xfId="1" applyNumberFormat="1" applyFont="1" applyFill="1" applyBorder="1" applyAlignment="1">
      <alignment horizontal="center" vertical="center"/>
    </xf>
    <xf numFmtId="170" fontId="42" fillId="0" borderId="54" xfId="1" applyNumberFormat="1" applyFont="1" applyFill="1" applyBorder="1" applyAlignment="1">
      <alignment horizontal="center" vertical="center"/>
    </xf>
    <xf numFmtId="170" fontId="42" fillId="0" borderId="51" xfId="1" applyNumberFormat="1" applyFont="1" applyFill="1" applyBorder="1" applyAlignment="1">
      <alignment horizontal="center" vertical="center"/>
    </xf>
    <xf numFmtId="170" fontId="42" fillId="0" borderId="20" xfId="1" applyNumberFormat="1" applyFont="1" applyFill="1" applyBorder="1" applyAlignment="1">
      <alignment horizontal="center" vertical="center"/>
    </xf>
    <xf numFmtId="170" fontId="42" fillId="0" borderId="73" xfId="1" applyNumberFormat="1" applyFont="1" applyFill="1" applyBorder="1" applyAlignment="1">
      <alignment horizontal="center" vertical="center"/>
    </xf>
    <xf numFmtId="170" fontId="42" fillId="0" borderId="58" xfId="1" applyNumberFormat="1" applyFont="1" applyFill="1" applyBorder="1" applyAlignment="1">
      <alignment horizontal="center" vertical="center"/>
    </xf>
    <xf numFmtId="170" fontId="42" fillId="0" borderId="57" xfId="1" applyNumberFormat="1" applyFont="1" applyFill="1" applyBorder="1" applyAlignment="1">
      <alignment horizontal="center" vertical="center"/>
    </xf>
    <xf numFmtId="170" fontId="42" fillId="0" borderId="63" xfId="1" applyNumberFormat="1" applyFont="1" applyFill="1" applyBorder="1" applyAlignment="1">
      <alignment horizontal="center" vertical="center"/>
    </xf>
    <xf numFmtId="1" fontId="47" fillId="0" borderId="51" xfId="0" applyNumberFormat="1" applyFont="1" applyFill="1" applyBorder="1" applyAlignment="1">
      <alignment horizontal="center" vertical="center"/>
    </xf>
    <xf numFmtId="1" fontId="47" fillId="0" borderId="20" xfId="0" applyNumberFormat="1" applyFont="1" applyFill="1" applyBorder="1" applyAlignment="1">
      <alignment horizontal="center" vertical="center"/>
    </xf>
    <xf numFmtId="1" fontId="47" fillId="0" borderId="73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168" fontId="47" fillId="0" borderId="34" xfId="0" applyNumberFormat="1" applyFont="1" applyFill="1" applyBorder="1" applyAlignment="1">
      <alignment vertical="center" wrapText="1"/>
    </xf>
    <xf numFmtId="168" fontId="47" fillId="0" borderId="15" xfId="0" applyNumberFormat="1" applyFont="1" applyFill="1" applyBorder="1" applyAlignment="1">
      <alignment vertical="center" wrapText="1"/>
    </xf>
    <xf numFmtId="168" fontId="47" fillId="0" borderId="0" xfId="0" applyNumberFormat="1" applyFont="1" applyFill="1" applyBorder="1" applyAlignment="1">
      <alignment vertical="center" wrapText="1"/>
    </xf>
    <xf numFmtId="168" fontId="47" fillId="0" borderId="9" xfId="0" applyNumberFormat="1" applyFont="1" applyFill="1" applyBorder="1" applyAlignment="1">
      <alignment vertical="center" wrapText="1"/>
    </xf>
    <xf numFmtId="167" fontId="42" fillId="0" borderId="44" xfId="0" applyNumberFormat="1" applyFont="1" applyFill="1" applyBorder="1" applyAlignment="1">
      <alignment horizontal="center" vertical="center"/>
    </xf>
    <xf numFmtId="167" fontId="42" fillId="0" borderId="78" xfId="0" applyNumberFormat="1" applyFont="1" applyFill="1" applyBorder="1" applyAlignment="1">
      <alignment horizontal="center" vertical="center"/>
    </xf>
    <xf numFmtId="167" fontId="42" fillId="0" borderId="24" xfId="0" applyNumberFormat="1" applyFont="1" applyFill="1" applyBorder="1" applyAlignment="1">
      <alignment horizontal="center" vertical="center"/>
    </xf>
    <xf numFmtId="167" fontId="42" fillId="0" borderId="60" xfId="0" applyNumberFormat="1" applyFont="1" applyFill="1" applyBorder="1" applyAlignment="1">
      <alignment horizontal="center" vertical="center"/>
    </xf>
    <xf numFmtId="170" fontId="42" fillId="0" borderId="25" xfId="1" applyNumberFormat="1" applyFont="1" applyFill="1" applyBorder="1" applyAlignment="1">
      <alignment horizontal="center" vertical="center"/>
    </xf>
    <xf numFmtId="170" fontId="42" fillId="0" borderId="60" xfId="1" applyNumberFormat="1" applyFont="1" applyFill="1" applyBorder="1" applyAlignment="1">
      <alignment horizontal="center" vertical="center"/>
    </xf>
    <xf numFmtId="170" fontId="42" fillId="0" borderId="7" xfId="1" applyNumberFormat="1" applyFont="1" applyFill="1" applyBorder="1" applyAlignment="1">
      <alignment horizontal="center" vertical="center"/>
    </xf>
    <xf numFmtId="170" fontId="42" fillId="0" borderId="77" xfId="1" applyNumberFormat="1" applyFont="1" applyFill="1" applyBorder="1" applyAlignment="1">
      <alignment horizontal="center" vertical="center"/>
    </xf>
    <xf numFmtId="2" fontId="48" fillId="0" borderId="42" xfId="0" applyNumberFormat="1" applyFont="1" applyFill="1" applyBorder="1" applyAlignment="1">
      <alignment horizontal="center" vertical="center" wrapText="1"/>
    </xf>
    <xf numFmtId="2" fontId="48" fillId="0" borderId="63" xfId="0" applyNumberFormat="1" applyFont="1" applyFill="1" applyBorder="1" applyAlignment="1">
      <alignment horizontal="center" vertical="center" wrapText="1"/>
    </xf>
    <xf numFmtId="2" fontId="48" fillId="0" borderId="66" xfId="0" applyNumberFormat="1" applyFont="1" applyFill="1" applyBorder="1" applyAlignment="1">
      <alignment horizontal="center" vertical="center" wrapText="1"/>
    </xf>
    <xf numFmtId="0" fontId="48" fillId="0" borderId="67" xfId="0" applyFont="1" applyFill="1" applyBorder="1" applyAlignment="1">
      <alignment horizontal="center" vertical="center"/>
    </xf>
    <xf numFmtId="0" fontId="48" fillId="0" borderId="63" xfId="0" applyFont="1" applyFill="1" applyBorder="1" applyAlignment="1">
      <alignment horizontal="center" vertical="center"/>
    </xf>
    <xf numFmtId="0" fontId="48" fillId="0" borderId="63" xfId="0" applyFont="1" applyFill="1" applyBorder="1" applyAlignment="1">
      <alignment horizontal="center" vertical="center" wrapText="1"/>
    </xf>
    <xf numFmtId="0" fontId="48" fillId="0" borderId="66" xfId="0" applyFont="1" applyFill="1" applyBorder="1" applyAlignment="1">
      <alignment horizontal="center" vertical="center"/>
    </xf>
    <xf numFmtId="49" fontId="48" fillId="0" borderId="24" xfId="0" applyNumberFormat="1" applyFont="1" applyFill="1" applyBorder="1" applyAlignment="1">
      <alignment horizontal="center" vertical="center" wrapText="1"/>
    </xf>
    <xf numFmtId="49" fontId="48" fillId="0" borderId="77" xfId="0" applyNumberFormat="1" applyFont="1" applyFill="1" applyBorder="1" applyAlignment="1">
      <alignment horizontal="center" vertical="center" wrapText="1"/>
    </xf>
    <xf numFmtId="49" fontId="48" fillId="0" borderId="54" xfId="0" applyNumberFormat="1" applyFont="1" applyFill="1" applyBorder="1" applyAlignment="1">
      <alignment horizontal="center" vertical="center" wrapText="1"/>
    </xf>
    <xf numFmtId="2" fontId="48" fillId="0" borderId="24" xfId="0" applyNumberFormat="1" applyFont="1" applyFill="1" applyBorder="1" applyAlignment="1">
      <alignment horizontal="center" vertical="center" wrapText="1"/>
    </xf>
    <xf numFmtId="2" fontId="48" fillId="0" borderId="77" xfId="0" applyNumberFormat="1" applyFont="1" applyFill="1" applyBorder="1" applyAlignment="1">
      <alignment horizontal="center" vertical="center" wrapText="1"/>
    </xf>
    <xf numFmtId="2" fontId="48" fillId="0" borderId="29" xfId="0" applyNumberFormat="1" applyFont="1" applyFill="1" applyBorder="1" applyAlignment="1">
      <alignment horizontal="center" vertical="center" wrapText="1"/>
    </xf>
    <xf numFmtId="0" fontId="48" fillId="0" borderId="75" xfId="0" applyFont="1" applyFill="1" applyBorder="1" applyAlignment="1">
      <alignment horizontal="center" vertical="center"/>
    </xf>
    <xf numFmtId="0" fontId="48" fillId="0" borderId="77" xfId="0" applyFont="1" applyFill="1" applyBorder="1" applyAlignment="1">
      <alignment horizontal="center" vertical="center"/>
    </xf>
    <xf numFmtId="0" fontId="48" fillId="0" borderId="77" xfId="0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top" wrapText="1"/>
    </xf>
    <xf numFmtId="0" fontId="48" fillId="0" borderId="53" xfId="0" applyFont="1" applyFill="1" applyBorder="1" applyAlignment="1">
      <alignment horizontal="center" vertical="center" wrapText="1"/>
    </xf>
    <xf numFmtId="0" fontId="48" fillId="0" borderId="48" xfId="0" applyFont="1" applyFill="1" applyBorder="1" applyAlignment="1">
      <alignment horizontal="center" vertical="center" wrapText="1"/>
    </xf>
    <xf numFmtId="0" fontId="48" fillId="0" borderId="50" xfId="0" applyFont="1" applyFill="1" applyBorder="1" applyAlignment="1">
      <alignment horizontal="center" vertical="center" wrapText="1"/>
    </xf>
    <xf numFmtId="0" fontId="58" fillId="0" borderId="53" xfId="0" applyFont="1" applyFill="1" applyBorder="1" applyAlignment="1">
      <alignment horizontal="center" vertical="center"/>
    </xf>
    <xf numFmtId="0" fontId="58" fillId="0" borderId="50" xfId="0" applyFont="1" applyFill="1" applyBorder="1" applyAlignment="1">
      <alignment horizontal="center" vertical="center"/>
    </xf>
    <xf numFmtId="0" fontId="58" fillId="0" borderId="48" xfId="0" applyFont="1" applyFill="1" applyBorder="1" applyAlignment="1">
      <alignment horizontal="center" vertical="center"/>
    </xf>
    <xf numFmtId="0" fontId="58" fillId="0" borderId="53" xfId="0" applyFont="1" applyFill="1" applyBorder="1" applyAlignment="1">
      <alignment horizontal="center" vertical="center" wrapText="1"/>
    </xf>
    <xf numFmtId="0" fontId="58" fillId="0" borderId="48" xfId="0" applyFont="1" applyFill="1" applyBorder="1" applyAlignment="1">
      <alignment horizontal="center" vertical="center" wrapText="1"/>
    </xf>
    <xf numFmtId="0" fontId="58" fillId="0" borderId="50" xfId="0" applyFont="1" applyFill="1" applyBorder="1" applyAlignment="1">
      <alignment horizontal="center" vertical="center" wrapText="1"/>
    </xf>
    <xf numFmtId="0" fontId="48" fillId="0" borderId="53" xfId="0" applyFont="1" applyFill="1" applyBorder="1" applyAlignment="1">
      <alignment horizontal="center" vertical="top" wrapText="1"/>
    </xf>
    <xf numFmtId="0" fontId="48" fillId="0" borderId="48" xfId="0" applyFont="1" applyFill="1" applyBorder="1" applyAlignment="1">
      <alignment horizontal="center" vertical="top" wrapText="1"/>
    </xf>
    <xf numFmtId="0" fontId="48" fillId="0" borderId="50" xfId="0" applyFont="1" applyFill="1" applyBorder="1" applyAlignment="1">
      <alignment horizontal="center" vertical="top" wrapText="1"/>
    </xf>
    <xf numFmtId="2" fontId="48" fillId="0" borderId="53" xfId="0" applyNumberFormat="1" applyFont="1" applyFill="1" applyBorder="1" applyAlignment="1">
      <alignment horizontal="center" vertical="center"/>
    </xf>
    <xf numFmtId="2" fontId="48" fillId="0" borderId="48" xfId="0" applyNumberFormat="1" applyFont="1" applyFill="1" applyBorder="1" applyAlignment="1">
      <alignment horizontal="center" vertical="center"/>
    </xf>
    <xf numFmtId="2" fontId="48" fillId="0" borderId="50" xfId="0" applyNumberFormat="1" applyFont="1" applyFill="1" applyBorder="1" applyAlignment="1">
      <alignment horizontal="center" vertical="center"/>
    </xf>
    <xf numFmtId="0" fontId="48" fillId="0" borderId="5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36" xfId="0" applyFont="1" applyFill="1" applyBorder="1" applyAlignment="1">
      <alignment horizontal="center" vertical="top" wrapText="1"/>
    </xf>
    <xf numFmtId="0" fontId="58" fillId="0" borderId="5" xfId="0" applyFont="1" applyFill="1" applyBorder="1" applyAlignment="1">
      <alignment horizontal="center" vertical="center" wrapText="1"/>
    </xf>
    <xf numFmtId="0" fontId="58" fillId="0" borderId="36" xfId="0" applyFont="1" applyFill="1" applyBorder="1" applyAlignment="1">
      <alignment horizontal="center" vertical="center" wrapText="1"/>
    </xf>
    <xf numFmtId="167" fontId="48" fillId="0" borderId="5" xfId="0" applyNumberFormat="1" applyFont="1" applyFill="1" applyBorder="1" applyAlignment="1">
      <alignment horizontal="center" vertical="center"/>
    </xf>
    <xf numFmtId="167" fontId="48" fillId="0" borderId="10" xfId="0" applyNumberFormat="1" applyFont="1" applyFill="1" applyBorder="1" applyAlignment="1">
      <alignment horizontal="center" vertical="center"/>
    </xf>
    <xf numFmtId="167" fontId="48" fillId="0" borderId="36" xfId="0" applyNumberFormat="1" applyFont="1" applyFill="1" applyBorder="1" applyAlignment="1">
      <alignment horizontal="center" vertical="center"/>
    </xf>
    <xf numFmtId="167" fontId="48" fillId="0" borderId="53" xfId="0" applyNumberFormat="1" applyFont="1" applyFill="1" applyBorder="1" applyAlignment="1">
      <alignment horizontal="center" vertical="center"/>
    </xf>
    <xf numFmtId="167" fontId="48" fillId="0" borderId="48" xfId="0" applyNumberFormat="1" applyFont="1" applyFill="1" applyBorder="1" applyAlignment="1">
      <alignment horizontal="center" vertical="center"/>
    </xf>
    <xf numFmtId="167" fontId="48" fillId="0" borderId="50" xfId="0" applyNumberFormat="1" applyFont="1" applyFill="1" applyBorder="1" applyAlignment="1">
      <alignment horizontal="center" vertical="center"/>
    </xf>
    <xf numFmtId="0" fontId="48" fillId="0" borderId="4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37" xfId="0" applyFont="1" applyFill="1" applyBorder="1" applyAlignment="1">
      <alignment horizontal="center" vertical="center" wrapText="1"/>
    </xf>
    <xf numFmtId="0" fontId="58" fillId="0" borderId="4" xfId="0" applyFont="1" applyFill="1" applyBorder="1" applyAlignment="1">
      <alignment horizontal="center" vertical="center" wrapText="1"/>
    </xf>
    <xf numFmtId="0" fontId="58" fillId="0" borderId="37" xfId="0" applyFont="1" applyFill="1" applyBorder="1" applyAlignment="1">
      <alignment horizontal="center" vertical="center" wrapText="1"/>
    </xf>
    <xf numFmtId="4" fontId="48" fillId="0" borderId="4" xfId="0" applyNumberFormat="1" applyFont="1" applyFill="1" applyBorder="1" applyAlignment="1">
      <alignment horizontal="center" vertical="center"/>
    </xf>
    <xf numFmtId="4" fontId="48" fillId="0" borderId="0" xfId="0" applyNumberFormat="1" applyFont="1" applyFill="1" applyBorder="1" applyAlignment="1">
      <alignment horizontal="center" vertical="center"/>
    </xf>
    <xf numFmtId="4" fontId="48" fillId="0" borderId="37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horizontal="center" vertical="top" wrapText="1"/>
    </xf>
    <xf numFmtId="0" fontId="48" fillId="0" borderId="26" xfId="0" applyFont="1" applyFill="1" applyBorder="1" applyAlignment="1">
      <alignment horizontal="center" vertical="top" wrapText="1"/>
    </xf>
    <xf numFmtId="0" fontId="48" fillId="0" borderId="62" xfId="0" applyFont="1" applyFill="1" applyBorder="1" applyAlignment="1">
      <alignment horizontal="center" vertical="top" wrapText="1"/>
    </xf>
    <xf numFmtId="0" fontId="48" fillId="0" borderId="27" xfId="0" applyFont="1" applyFill="1" applyBorder="1" applyAlignment="1">
      <alignment horizontal="center" vertical="top" wrapText="1"/>
    </xf>
    <xf numFmtId="0" fontId="61" fillId="0" borderId="71" xfId="0" applyFont="1" applyFill="1" applyBorder="1" applyAlignment="1">
      <alignment horizontal="center" vertical="top" wrapText="1"/>
    </xf>
    <xf numFmtId="0" fontId="61" fillId="0" borderId="62" xfId="0" applyFont="1" applyFill="1" applyBorder="1" applyAlignment="1">
      <alignment horizontal="center" vertical="top" wrapText="1"/>
    </xf>
    <xf numFmtId="0" fontId="61" fillId="0" borderId="49" xfId="0" applyFont="1" applyFill="1" applyBorder="1" applyAlignment="1">
      <alignment horizontal="center" vertical="top" wrapText="1"/>
    </xf>
    <xf numFmtId="0" fontId="61" fillId="0" borderId="53" xfId="0" applyFont="1" applyFill="1" applyBorder="1" applyAlignment="1">
      <alignment horizontal="center" vertical="top" wrapText="1"/>
    </xf>
    <xf numFmtId="0" fontId="61" fillId="0" borderId="48" xfId="0" applyFont="1" applyFill="1" applyBorder="1" applyAlignment="1">
      <alignment horizontal="center" vertical="top" wrapText="1"/>
    </xf>
    <xf numFmtId="0" fontId="61" fillId="0" borderId="50" xfId="0" applyFont="1" applyFill="1" applyBorder="1" applyAlignment="1">
      <alignment horizontal="center" vertical="top" wrapText="1"/>
    </xf>
    <xf numFmtId="0" fontId="61" fillId="0" borderId="26" xfId="0" applyFont="1" applyFill="1" applyBorder="1" applyAlignment="1">
      <alignment horizontal="center" vertical="top" wrapText="1"/>
    </xf>
    <xf numFmtId="0" fontId="61" fillId="0" borderId="27" xfId="0" applyFont="1" applyFill="1" applyBorder="1" applyAlignment="1">
      <alignment horizontal="center" vertical="top" wrapText="1"/>
    </xf>
    <xf numFmtId="0" fontId="48" fillId="0" borderId="40" xfId="0" applyFont="1" applyFill="1" applyBorder="1" applyAlignment="1">
      <alignment horizontal="center" vertical="top" wrapText="1"/>
    </xf>
    <xf numFmtId="0" fontId="48" fillId="0" borderId="68" xfId="0" applyFont="1" applyFill="1" applyBorder="1" applyAlignment="1">
      <alignment horizontal="center" vertical="top" wrapText="1"/>
    </xf>
    <xf numFmtId="0" fontId="48" fillId="0" borderId="32" xfId="0" applyFont="1" applyFill="1" applyBorder="1" applyAlignment="1">
      <alignment horizontal="center" vertical="top" wrapText="1"/>
    </xf>
    <xf numFmtId="0" fontId="48" fillId="0" borderId="55" xfId="0" applyFont="1" applyFill="1" applyBorder="1" applyAlignment="1">
      <alignment horizontal="center"/>
    </xf>
    <xf numFmtId="0" fontId="48" fillId="0" borderId="13" xfId="0" applyFont="1" applyFill="1" applyBorder="1" applyAlignment="1">
      <alignment horizontal="center"/>
    </xf>
    <xf numFmtId="0" fontId="48" fillId="0" borderId="39" xfId="0" applyFont="1" applyFill="1" applyBorder="1" applyAlignment="1">
      <alignment horizontal="center"/>
    </xf>
    <xf numFmtId="0" fontId="48" fillId="0" borderId="40" xfId="0" applyFont="1" applyFill="1" applyBorder="1" applyAlignment="1">
      <alignment horizontal="center"/>
    </xf>
    <xf numFmtId="0" fontId="48" fillId="0" borderId="68" xfId="0" applyFont="1" applyFill="1" applyBorder="1" applyAlignment="1">
      <alignment horizontal="center"/>
    </xf>
    <xf numFmtId="0" fontId="48" fillId="0" borderId="32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48" fillId="0" borderId="58" xfId="0" applyFont="1" applyFill="1" applyBorder="1" applyAlignment="1">
      <alignment horizontal="center"/>
    </xf>
    <xf numFmtId="0" fontId="48" fillId="0" borderId="56" xfId="0" applyFont="1" applyFill="1" applyBorder="1" applyAlignment="1">
      <alignment horizontal="center"/>
    </xf>
    <xf numFmtId="0" fontId="48" fillId="0" borderId="17" xfId="0" applyFont="1" applyFill="1" applyBorder="1" applyAlignment="1">
      <alignment horizontal="center" vertical="top" wrapText="1"/>
    </xf>
    <xf numFmtId="0" fontId="48" fillId="0" borderId="57" xfId="0" applyFont="1" applyFill="1" applyBorder="1" applyAlignment="1">
      <alignment horizontal="center" vertical="top" wrapText="1"/>
    </xf>
    <xf numFmtId="0" fontId="48" fillId="0" borderId="18" xfId="0" applyFont="1" applyFill="1" applyBorder="1" applyAlignment="1">
      <alignment horizontal="center" vertical="top" wrapText="1"/>
    </xf>
    <xf numFmtId="0" fontId="48" fillId="0" borderId="28" xfId="0" applyFont="1" applyFill="1" applyBorder="1" applyAlignment="1">
      <alignment horizontal="center"/>
    </xf>
    <xf numFmtId="0" fontId="48" fillId="0" borderId="16" xfId="0" applyFont="1" applyFill="1" applyBorder="1" applyAlignment="1">
      <alignment horizontal="center"/>
    </xf>
    <xf numFmtId="0" fontId="48" fillId="0" borderId="41" xfId="0" applyFont="1" applyFill="1" applyBorder="1" applyAlignment="1">
      <alignment horizontal="center"/>
    </xf>
    <xf numFmtId="0" fontId="48" fillId="0" borderId="17" xfId="0" applyFont="1" applyFill="1" applyBorder="1" applyAlignment="1">
      <alignment horizontal="center"/>
    </xf>
    <xf numFmtId="0" fontId="48" fillId="0" borderId="57" xfId="0" applyFont="1" applyFill="1" applyBorder="1" applyAlignment="1">
      <alignment horizontal="center"/>
    </xf>
    <xf numFmtId="0" fontId="48" fillId="0" borderId="18" xfId="0" applyFont="1" applyFill="1" applyBorder="1" applyAlignment="1">
      <alignment horizontal="center"/>
    </xf>
    <xf numFmtId="0" fontId="48" fillId="0" borderId="42" xfId="0" applyFont="1" applyFill="1" applyBorder="1" applyAlignment="1">
      <alignment horizontal="center" vertical="top" wrapText="1"/>
    </xf>
    <xf numFmtId="0" fontId="48" fillId="0" borderId="63" xfId="0" applyFont="1" applyFill="1" applyBorder="1" applyAlignment="1">
      <alignment horizontal="center" vertical="top" wrapText="1"/>
    </xf>
    <xf numFmtId="0" fontId="48" fillId="0" borderId="66" xfId="0" applyFont="1" applyFill="1" applyBorder="1" applyAlignment="1">
      <alignment horizontal="center" vertical="top" wrapText="1"/>
    </xf>
    <xf numFmtId="0" fontId="48" fillId="0" borderId="64" xfId="0" applyFont="1" applyFill="1" applyBorder="1" applyAlignment="1">
      <alignment horizontal="center"/>
    </xf>
    <xf numFmtId="0" fontId="48" fillId="0" borderId="52" xfId="0" applyFont="1" applyFill="1" applyBorder="1" applyAlignment="1">
      <alignment horizontal="center"/>
    </xf>
    <xf numFmtId="0" fontId="48" fillId="0" borderId="43" xfId="0" applyFont="1" applyFill="1" applyBorder="1" applyAlignment="1">
      <alignment horizontal="center"/>
    </xf>
    <xf numFmtId="0" fontId="48" fillId="0" borderId="42" xfId="0" applyFont="1" applyFill="1" applyBorder="1" applyAlignment="1">
      <alignment horizontal="center"/>
    </xf>
    <xf numFmtId="0" fontId="48" fillId="0" borderId="63" xfId="0" applyFont="1" applyFill="1" applyBorder="1" applyAlignment="1">
      <alignment horizontal="center"/>
    </xf>
    <xf numFmtId="0" fontId="48" fillId="0" borderId="66" xfId="0" applyFont="1" applyFill="1" applyBorder="1" applyAlignment="1">
      <alignment horizontal="center"/>
    </xf>
    <xf numFmtId="0" fontId="48" fillId="0" borderId="24" xfId="0" applyFont="1" applyFill="1" applyBorder="1" applyAlignment="1">
      <alignment horizontal="center"/>
    </xf>
    <xf numFmtId="0" fontId="48" fillId="0" borderId="77" xfId="0" applyFont="1" applyFill="1" applyBorder="1" applyAlignment="1">
      <alignment horizontal="center"/>
    </xf>
    <xf numFmtId="0" fontId="48" fillId="0" borderId="29" xfId="0" applyFont="1" applyFill="1" applyBorder="1" applyAlignment="1">
      <alignment horizontal="center"/>
    </xf>
    <xf numFmtId="49" fontId="48" fillId="0" borderId="0" xfId="0" applyNumberFormat="1" applyFont="1" applyFill="1" applyBorder="1" applyAlignment="1">
      <alignment horizontal="left" vertical="top" wrapText="1"/>
    </xf>
    <xf numFmtId="0" fontId="49" fillId="0" borderId="9" xfId="0" applyFont="1" applyFill="1" applyBorder="1" applyAlignment="1">
      <alignment horizont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58" xfId="0" applyFont="1" applyFill="1" applyBorder="1" applyAlignment="1">
      <alignment horizontal="center" vertical="center" wrapText="1"/>
    </xf>
    <xf numFmtId="0" fontId="48" fillId="0" borderId="56" xfId="0" applyFont="1" applyFill="1" applyBorder="1" applyAlignment="1">
      <alignment horizontal="center" vertical="center" wrapText="1"/>
    </xf>
    <xf numFmtId="0" fontId="48" fillId="0" borderId="44" xfId="0" applyFont="1" applyFill="1" applyBorder="1" applyAlignment="1">
      <alignment horizontal="center" vertical="center" wrapText="1"/>
    </xf>
    <xf numFmtId="0" fontId="48" fillId="0" borderId="60" xfId="0" applyFont="1" applyFill="1" applyBorder="1" applyAlignment="1">
      <alignment horizontal="center" vertical="center" wrapText="1"/>
    </xf>
    <xf numFmtId="0" fontId="48" fillId="0" borderId="35" xfId="0" applyFont="1" applyFill="1" applyBorder="1" applyAlignment="1">
      <alignment horizontal="center" vertical="center" wrapText="1"/>
    </xf>
    <xf numFmtId="0" fontId="48" fillId="0" borderId="59" xfId="0" applyFont="1" applyFill="1" applyBorder="1" applyAlignment="1">
      <alignment horizontal="center" vertical="center"/>
    </xf>
    <xf numFmtId="0" fontId="48" fillId="0" borderId="58" xfId="0" applyFont="1" applyFill="1" applyBorder="1" applyAlignment="1">
      <alignment horizontal="center" vertical="center"/>
    </xf>
    <xf numFmtId="0" fontId="48" fillId="0" borderId="56" xfId="0" applyFont="1" applyFill="1" applyBorder="1" applyAlignment="1">
      <alignment horizontal="center" vertical="center"/>
    </xf>
    <xf numFmtId="0" fontId="48" fillId="0" borderId="61" xfId="0" applyFont="1" applyFill="1" applyBorder="1" applyAlignment="1">
      <alignment horizontal="center" vertical="center"/>
    </xf>
    <xf numFmtId="0" fontId="48" fillId="0" borderId="60" xfId="0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49" fontId="48" fillId="0" borderId="44" xfId="0" applyNumberFormat="1" applyFont="1" applyFill="1" applyBorder="1" applyAlignment="1">
      <alignment horizontal="center" vertical="center" wrapText="1"/>
    </xf>
    <xf numFmtId="49" fontId="48" fillId="0" borderId="60" xfId="0" applyNumberFormat="1" applyFont="1" applyFill="1" applyBorder="1" applyAlignment="1">
      <alignment horizontal="center" vertical="center" wrapText="1"/>
    </xf>
    <xf numFmtId="49" fontId="48" fillId="0" borderId="35" xfId="0" applyNumberFormat="1" applyFont="1" applyFill="1" applyBorder="1" applyAlignment="1">
      <alignment horizontal="center" vertical="center" wrapText="1"/>
    </xf>
    <xf numFmtId="2" fontId="48" fillId="0" borderId="44" xfId="0" applyNumberFormat="1" applyFont="1" applyFill="1" applyBorder="1" applyAlignment="1">
      <alignment horizontal="center" vertical="center" wrapText="1"/>
    </xf>
    <xf numFmtId="2" fontId="48" fillId="0" borderId="60" xfId="0" applyNumberFormat="1" applyFont="1" applyFill="1" applyBorder="1" applyAlignment="1">
      <alignment horizontal="center" vertical="center" wrapText="1"/>
    </xf>
    <xf numFmtId="2" fontId="48" fillId="0" borderId="35" xfId="0" applyNumberFormat="1" applyFont="1" applyFill="1" applyBorder="1" applyAlignment="1">
      <alignment horizontal="center" vertical="center" wrapText="1"/>
    </xf>
    <xf numFmtId="49" fontId="48" fillId="0" borderId="26" xfId="0" applyNumberFormat="1" applyFont="1" applyFill="1" applyBorder="1" applyAlignment="1">
      <alignment horizontal="center" vertical="center" wrapText="1"/>
    </xf>
    <xf numFmtId="49" fontId="48" fillId="0" borderId="62" xfId="0" applyNumberFormat="1" applyFont="1" applyFill="1" applyBorder="1" applyAlignment="1">
      <alignment horizontal="center" vertical="center" wrapText="1"/>
    </xf>
    <xf numFmtId="49" fontId="48" fillId="0" borderId="27" xfId="0" applyNumberFormat="1" applyFont="1" applyFill="1" applyBorder="1" applyAlignment="1">
      <alignment horizontal="center" vertical="center" wrapText="1"/>
    </xf>
    <xf numFmtId="2" fontId="48" fillId="0" borderId="26" xfId="0" applyNumberFormat="1" applyFont="1" applyFill="1" applyBorder="1" applyAlignment="1">
      <alignment horizontal="center" vertical="center"/>
    </xf>
    <xf numFmtId="2" fontId="48" fillId="0" borderId="62" xfId="0" applyNumberFormat="1" applyFont="1" applyFill="1" applyBorder="1" applyAlignment="1">
      <alignment horizontal="center" vertical="center"/>
    </xf>
    <xf numFmtId="2" fontId="48" fillId="0" borderId="27" xfId="0" applyNumberFormat="1" applyFont="1" applyFill="1" applyBorder="1" applyAlignment="1">
      <alignment horizontal="center" vertical="center"/>
    </xf>
    <xf numFmtId="0" fontId="48" fillId="0" borderId="71" xfId="0" applyFont="1" applyFill="1" applyBorder="1" applyAlignment="1">
      <alignment horizontal="center" vertical="center"/>
    </xf>
    <xf numFmtId="0" fontId="48" fillId="0" borderId="62" xfId="0" applyFont="1" applyFill="1" applyBorder="1" applyAlignment="1">
      <alignment horizontal="center" vertical="center"/>
    </xf>
    <xf numFmtId="0" fontId="48" fillId="0" borderId="62" xfId="0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center"/>
    </xf>
    <xf numFmtId="0" fontId="51" fillId="0" borderId="5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 wrapText="1"/>
    </xf>
    <xf numFmtId="0" fontId="51" fillId="0" borderId="36" xfId="0" applyFont="1" applyFill="1" applyBorder="1" applyAlignment="1">
      <alignment horizontal="center" wrapText="1"/>
    </xf>
    <xf numFmtId="2" fontId="48" fillId="0" borderId="69" xfId="0" applyNumberFormat="1" applyFont="1" applyFill="1" applyBorder="1" applyAlignment="1">
      <alignment horizontal="center" vertical="center"/>
    </xf>
    <xf numFmtId="2" fontId="48" fillId="0" borderId="76" xfId="0" applyNumberFormat="1" applyFont="1" applyFill="1" applyBorder="1" applyAlignment="1">
      <alignment horizontal="center" vertical="center"/>
    </xf>
    <xf numFmtId="2" fontId="48" fillId="0" borderId="70" xfId="0" applyNumberFormat="1" applyFont="1" applyFill="1" applyBorder="1" applyAlignment="1">
      <alignment horizontal="center" vertical="center"/>
    </xf>
    <xf numFmtId="49" fontId="48" fillId="0" borderId="69" xfId="0" applyNumberFormat="1" applyFont="1" applyFill="1" applyBorder="1" applyAlignment="1">
      <alignment horizontal="center" vertical="center" wrapText="1"/>
    </xf>
    <xf numFmtId="49" fontId="48" fillId="0" borderId="76" xfId="0" applyNumberFormat="1" applyFont="1" applyFill="1" applyBorder="1" applyAlignment="1">
      <alignment horizontal="center" vertical="center" wrapText="1"/>
    </xf>
    <xf numFmtId="49" fontId="48" fillId="0" borderId="70" xfId="0" applyNumberFormat="1" applyFont="1" applyFill="1" applyBorder="1" applyAlignment="1">
      <alignment horizontal="center" vertical="center" wrapText="1"/>
    </xf>
    <xf numFmtId="2" fontId="48" fillId="0" borderId="69" xfId="0" applyNumberFormat="1" applyFont="1" applyFill="1" applyBorder="1" applyAlignment="1">
      <alignment horizontal="center" vertical="center" wrapText="1"/>
    </xf>
    <xf numFmtId="2" fontId="48" fillId="0" borderId="76" xfId="0" applyNumberFormat="1" applyFont="1" applyFill="1" applyBorder="1" applyAlignment="1">
      <alignment horizontal="center" vertical="center" wrapText="1"/>
    </xf>
    <xf numFmtId="2" fontId="48" fillId="0" borderId="70" xfId="0" applyNumberFormat="1" applyFont="1" applyFill="1" applyBorder="1" applyAlignment="1">
      <alignment horizontal="center" vertical="center" wrapText="1"/>
    </xf>
    <xf numFmtId="0" fontId="48" fillId="0" borderId="74" xfId="0" applyFont="1" applyFill="1" applyBorder="1" applyAlignment="1">
      <alignment horizontal="center" vertical="center"/>
    </xf>
    <xf numFmtId="0" fontId="48" fillId="0" borderId="76" xfId="0" applyFont="1" applyFill="1" applyBorder="1" applyAlignment="1">
      <alignment horizontal="center" vertical="center"/>
    </xf>
    <xf numFmtId="0" fontId="48" fillId="0" borderId="76" xfId="0" applyFont="1" applyFill="1" applyBorder="1" applyAlignment="1">
      <alignment horizontal="center" vertical="center" wrapText="1"/>
    </xf>
    <xf numFmtId="0" fontId="48" fillId="0" borderId="70" xfId="0" applyFont="1" applyFill="1" applyBorder="1" applyAlignment="1">
      <alignment horizontal="center" vertical="center"/>
    </xf>
    <xf numFmtId="49" fontId="48" fillId="0" borderId="72" xfId="0" applyNumberFormat="1" applyFont="1" applyFill="1" applyBorder="1" applyAlignment="1">
      <alignment horizontal="center" vertical="center" wrapText="1"/>
    </xf>
    <xf numFmtId="0" fontId="48" fillId="0" borderId="51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49" fontId="48" fillId="0" borderId="17" xfId="0" applyNumberFormat="1" applyFont="1" applyFill="1" applyBorder="1" applyAlignment="1">
      <alignment horizontal="center" vertical="center" wrapText="1"/>
    </xf>
    <xf numFmtId="49" fontId="48" fillId="0" borderId="57" xfId="0" applyNumberFormat="1" applyFont="1" applyFill="1" applyBorder="1" applyAlignment="1">
      <alignment horizontal="center" vertical="center" wrapText="1"/>
    </xf>
    <xf numFmtId="49" fontId="48" fillId="0" borderId="18" xfId="0" applyNumberFormat="1" applyFont="1" applyFill="1" applyBorder="1" applyAlignment="1">
      <alignment horizontal="center" vertical="center" wrapText="1"/>
    </xf>
    <xf numFmtId="0" fontId="48" fillId="0" borderId="6" xfId="0" applyFont="1" applyFill="1" applyBorder="1" applyAlignment="1">
      <alignment horizontal="center" vertical="center"/>
    </xf>
    <xf numFmtId="0" fontId="48" fillId="0" borderId="7" xfId="0" applyFont="1" applyFill="1" applyBorder="1" applyAlignment="1">
      <alignment horizontal="center" vertical="center"/>
    </xf>
    <xf numFmtId="0" fontId="48" fillId="0" borderId="7" xfId="0" applyFont="1" applyFill="1" applyBorder="1" applyAlignment="1">
      <alignment horizontal="center" vertical="center" wrapText="1"/>
    </xf>
    <xf numFmtId="0" fontId="48" fillId="0" borderId="45" xfId="0" applyFont="1" applyFill="1" applyBorder="1" applyAlignment="1">
      <alignment horizontal="center" vertical="center"/>
    </xf>
    <xf numFmtId="2" fontId="48" fillId="0" borderId="17" xfId="0" applyNumberFormat="1" applyFont="1" applyFill="1" applyBorder="1" applyAlignment="1">
      <alignment horizontal="center" vertical="center" wrapText="1"/>
    </xf>
    <xf numFmtId="2" fontId="48" fillId="0" borderId="57" xfId="0" applyNumberFormat="1" applyFont="1" applyFill="1" applyBorder="1" applyAlignment="1">
      <alignment horizontal="center" vertical="center" wrapText="1"/>
    </xf>
    <xf numFmtId="2" fontId="48" fillId="0" borderId="18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/>
    </xf>
    <xf numFmtId="49" fontId="48" fillId="0" borderId="49" xfId="0" applyNumberFormat="1" applyFont="1" applyFill="1" applyBorder="1" applyAlignment="1">
      <alignment horizontal="center" vertical="center" wrapText="1"/>
    </xf>
    <xf numFmtId="2" fontId="48" fillId="0" borderId="26" xfId="0" applyNumberFormat="1" applyFont="1" applyFill="1" applyBorder="1" applyAlignment="1">
      <alignment horizontal="center" vertical="center" wrapText="1"/>
    </xf>
    <xf numFmtId="2" fontId="48" fillId="0" borderId="62" xfId="0" applyNumberFormat="1" applyFont="1" applyFill="1" applyBorder="1" applyAlignment="1">
      <alignment horizontal="center" vertical="center" wrapText="1"/>
    </xf>
    <xf numFmtId="2" fontId="48" fillId="0" borderId="27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Border="1" applyAlignment="1">
      <alignment horizontal="left" vertical="top" wrapText="1"/>
    </xf>
    <xf numFmtId="49" fontId="48" fillId="0" borderId="25" xfId="0" applyNumberFormat="1" applyFont="1" applyFill="1" applyBorder="1" applyAlignment="1">
      <alignment horizontal="center" vertical="center" wrapText="1"/>
    </xf>
    <xf numFmtId="49" fontId="48" fillId="0" borderId="20" xfId="0" applyNumberFormat="1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/>
    </xf>
    <xf numFmtId="0" fontId="48" fillId="0" borderId="57" xfId="0" applyFont="1" applyFill="1" applyBorder="1" applyAlignment="1">
      <alignment horizontal="center" vertical="center"/>
    </xf>
    <xf numFmtId="0" fontId="48" fillId="0" borderId="57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/>
    </xf>
    <xf numFmtId="2" fontId="48" fillId="0" borderId="78" xfId="0" applyNumberFormat="1" applyFont="1" applyFill="1" applyBorder="1" applyAlignment="1">
      <alignment horizontal="center" vertical="center" wrapText="1"/>
    </xf>
    <xf numFmtId="2" fontId="48" fillId="0" borderId="7" xfId="0" applyNumberFormat="1" applyFont="1" applyFill="1" applyBorder="1" applyAlignment="1">
      <alignment horizontal="center" vertical="center" wrapText="1"/>
    </xf>
    <xf numFmtId="2" fontId="48" fillId="0" borderId="45" xfId="0" applyNumberFormat="1" applyFont="1" applyFill="1" applyBorder="1" applyAlignment="1">
      <alignment horizontal="center" vertical="center" wrapText="1"/>
    </xf>
    <xf numFmtId="49" fontId="48" fillId="0" borderId="42" xfId="0" applyNumberFormat="1" applyFont="1" applyFill="1" applyBorder="1" applyAlignment="1">
      <alignment horizontal="center" vertical="center" wrapText="1"/>
    </xf>
    <xf numFmtId="49" fontId="48" fillId="0" borderId="63" xfId="0" applyNumberFormat="1" applyFont="1" applyFill="1" applyBorder="1" applyAlignment="1">
      <alignment horizontal="center" vertical="center" wrapText="1"/>
    </xf>
    <xf numFmtId="49" fontId="48" fillId="0" borderId="66" xfId="0" applyNumberFormat="1" applyFont="1" applyFill="1" applyBorder="1" applyAlignment="1">
      <alignment horizontal="center" vertical="center" wrapText="1"/>
    </xf>
  </cellXfs>
  <cellStyles count="104">
    <cellStyle name="Денежный" xfId="1" builtinId="4"/>
    <cellStyle name="Обычный" xfId="0" builtinId="0"/>
    <cellStyle name="Обычный 16" xfId="18"/>
    <cellStyle name="Обычный 16 2" xfId="53"/>
    <cellStyle name="Обычный 16 3" xfId="86"/>
    <cellStyle name="Обычный 17" xfId="2"/>
    <cellStyle name="Обычный 17 2" xfId="37"/>
    <cellStyle name="Обычный 17 3" xfId="70"/>
    <cellStyle name="Обычный 18" xfId="3"/>
    <cellStyle name="Обычный 18 2" xfId="38"/>
    <cellStyle name="Обычный 18 3" xfId="71"/>
    <cellStyle name="Обычный 19" xfId="4"/>
    <cellStyle name="Обычный 19 2" xfId="39"/>
    <cellStyle name="Обычный 19 3" xfId="72"/>
    <cellStyle name="Обычный 2" xfId="19"/>
    <cellStyle name="Обычный 20" xfId="5"/>
    <cellStyle name="Обычный 20 2" xfId="40"/>
    <cellStyle name="Обычный 20 3" xfId="73"/>
    <cellStyle name="Обычный 21" xfId="6"/>
    <cellStyle name="Обычный 21 2" xfId="41"/>
    <cellStyle name="Обычный 21 3" xfId="74"/>
    <cellStyle name="Обычный 22" xfId="7"/>
    <cellStyle name="Обычный 22 2" xfId="42"/>
    <cellStyle name="Обычный 22 3" xfId="75"/>
    <cellStyle name="Обычный 23" xfId="8"/>
    <cellStyle name="Обычный 23 2" xfId="43"/>
    <cellStyle name="Обычный 23 3" xfId="76"/>
    <cellStyle name="Обычный 24" xfId="9"/>
    <cellStyle name="Обычный 24 2" xfId="44"/>
    <cellStyle name="Обычный 24 3" xfId="77"/>
    <cellStyle name="Обычный 25" xfId="10"/>
    <cellStyle name="Обычный 25 2" xfId="45"/>
    <cellStyle name="Обычный 25 3" xfId="78"/>
    <cellStyle name="Обычный 26" xfId="11"/>
    <cellStyle name="Обычный 26 2" xfId="46"/>
    <cellStyle name="Обычный 26 3" xfId="79"/>
    <cellStyle name="Обычный 27" xfId="12"/>
    <cellStyle name="Обычный 27 2" xfId="47"/>
    <cellStyle name="Обычный 27 3" xfId="80"/>
    <cellStyle name="Обычный 28" xfId="13"/>
    <cellStyle name="Обычный 28 2" xfId="48"/>
    <cellStyle name="Обычный 28 3" xfId="81"/>
    <cellStyle name="Обычный 29" xfId="14"/>
    <cellStyle name="Обычный 29 2" xfId="49"/>
    <cellStyle name="Обычный 29 3" xfId="82"/>
    <cellStyle name="Обычный 3" xfId="21"/>
    <cellStyle name="Обычный 3 2" xfId="22"/>
    <cellStyle name="Обычный 3 2 2" xfId="23"/>
    <cellStyle name="Обычный 3 2 2 2" xfId="26"/>
    <cellStyle name="Обычный 3 2 2 2 2" xfId="27"/>
    <cellStyle name="Обычный 3 2 2 2 2 2" xfId="60"/>
    <cellStyle name="Обычный 3 2 2 2 2 3" xfId="93"/>
    <cellStyle name="Обычный 3 2 2 2 3" xfId="29"/>
    <cellStyle name="Обычный 3 2 2 2 3 2" xfId="30"/>
    <cellStyle name="Обычный 3 2 2 2 3 2 2" xfId="32"/>
    <cellStyle name="Обычный 3 2 2 2 3 2 2 2" xfId="34"/>
    <cellStyle name="Обычный 3 2 2 2 3 2 2 2 2" xfId="35"/>
    <cellStyle name="Обычный 3 2 2 2 3 2 2 2 2 2" xfId="36"/>
    <cellStyle name="Обычный 3 2 2 2 3 2 2 2 2 2 2" xfId="69"/>
    <cellStyle name="Обычный 3 2 2 2 3 2 2 2 2 2 3" xfId="102"/>
    <cellStyle name="Обычный 3 2 2 2 3 2 2 2 2 2 4" xfId="103"/>
    <cellStyle name="Обычный 3 2 2 2 3 2 2 2 2 3" xfId="68"/>
    <cellStyle name="Обычный 3 2 2 2 3 2 2 2 2 4" xfId="101"/>
    <cellStyle name="Обычный 3 2 2 2 3 2 2 2 3" xfId="67"/>
    <cellStyle name="Обычный 3 2 2 2 3 2 2 2 4" xfId="100"/>
    <cellStyle name="Обычный 3 2 2 2 3 2 2 3" xfId="65"/>
    <cellStyle name="Обычный 3 2 2 2 3 2 2 4" xfId="98"/>
    <cellStyle name="Обычный 3 2 2 2 3 2 3" xfId="63"/>
    <cellStyle name="Обычный 3 2 2 2 3 2 4" xfId="96"/>
    <cellStyle name="Обычный 3 2 2 2 3 3" xfId="62"/>
    <cellStyle name="Обычный 3 2 2 2 3 4" xfId="95"/>
    <cellStyle name="Обычный 3 2 2 2 4" xfId="59"/>
    <cellStyle name="Обычный 3 2 2 2 5" xfId="92"/>
    <cellStyle name="Обычный 3 2 2 3" xfId="56"/>
    <cellStyle name="Обычный 3 2 2 4" xfId="89"/>
    <cellStyle name="Обычный 3 2 3" xfId="55"/>
    <cellStyle name="Обычный 3 2 4" xfId="88"/>
    <cellStyle name="Обычный 3 3" xfId="54"/>
    <cellStyle name="Обычный 3 4" xfId="87"/>
    <cellStyle name="Обычный 30" xfId="15"/>
    <cellStyle name="Обычный 30 2" xfId="50"/>
    <cellStyle name="Обычный 30 3" xfId="83"/>
    <cellStyle name="Обычный 31" xfId="16"/>
    <cellStyle name="Обычный 31 2" xfId="51"/>
    <cellStyle name="Обычный 31 3" xfId="84"/>
    <cellStyle name="Обычный 4" xfId="24"/>
    <cellStyle name="Обычный 4 2" xfId="25"/>
    <cellStyle name="Обычный 4 2 2" xfId="28"/>
    <cellStyle name="Обычный 4 2 2 2" xfId="31"/>
    <cellStyle name="Обычный 4 2 2 2 2" xfId="33"/>
    <cellStyle name="Обычный 4 2 2 2 2 2" xfId="66"/>
    <cellStyle name="Обычный 4 2 2 2 2 3" xfId="99"/>
    <cellStyle name="Обычный 4 2 2 2 3" xfId="64"/>
    <cellStyle name="Обычный 4 2 2 2 4" xfId="97"/>
    <cellStyle name="Обычный 4 2 2 3" xfId="61"/>
    <cellStyle name="Обычный 4 2 2 4" xfId="94"/>
    <cellStyle name="Обычный 4 2 3" xfId="58"/>
    <cellStyle name="Обычный 4 2 4" xfId="91"/>
    <cellStyle name="Обычный 4 3" xfId="57"/>
    <cellStyle name="Обычный 4 4" xfId="90"/>
    <cellStyle name="Обычный 5" xfId="17"/>
    <cellStyle name="Обычный 5 2" xfId="52"/>
    <cellStyle name="Обычный 5 3" xfId="85"/>
    <cellStyle name="Процентный 2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6FEC6"/>
      <color rgb="FFD8F91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225741908219848E-2"/>
          <c:y val="0.17262486257014484"/>
          <c:w val="0.92043600980028129"/>
          <c:h val="0.65427698730641171"/>
        </c:manualLayout>
      </c:layout>
      <c:lineChart>
        <c:grouping val="standard"/>
        <c:varyColors val="0"/>
        <c:ser>
          <c:idx val="0"/>
          <c:order val="0"/>
          <c:tx>
            <c:v>Прибыло</c:v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4.7811577385875971E-2"/>
                  <c:y val="-3.49706644276748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7428115482027444E-2"/>
                  <c:y val="-5.8085511276332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5941431446193331E-2"/>
                  <c:y val="-3.390489473120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101461736729588E-2"/>
                  <c:y val="-3.8828040630946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615501648196346E-2"/>
                  <c:y val="-4.07099455157514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7461694159897349E-2"/>
                  <c:y val="-4.32213579246601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5712483579934777E-2"/>
                  <c:y val="3.44529219778778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4377653162633741E-2"/>
                  <c:y val="-3.486073697049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3331836222711082E-2"/>
                  <c:y val="5.39251286272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2451926148160802E-2"/>
                  <c:y val="-4.2022315669484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"/>
                  <c:y val="2.3637552564085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007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диаграмма!$AN$27:$AW$27</c:f>
              <c:strCache>
                <c:ptCount val="10"/>
                <c:pt idx="0">
                  <c:v>1 кв. 2013</c:v>
                </c:pt>
                <c:pt idx="1">
                  <c:v>2 кв. 2013</c:v>
                </c:pt>
                <c:pt idx="2">
                  <c:v>3 кв. 2013</c:v>
                </c:pt>
                <c:pt idx="3">
                  <c:v>4 кв. 2013</c:v>
                </c:pt>
                <c:pt idx="4">
                  <c:v>1 кв. 2014</c:v>
                </c:pt>
                <c:pt idx="5">
                  <c:v>2 кв. 2014</c:v>
                </c:pt>
                <c:pt idx="6">
                  <c:v>3 кв. 2014</c:v>
                </c:pt>
                <c:pt idx="7">
                  <c:v>4 кв. 2014</c:v>
                </c:pt>
                <c:pt idx="8">
                  <c:v>1 кв. 2015</c:v>
                </c:pt>
                <c:pt idx="9">
                  <c:v>2 кв. 2015</c:v>
                </c:pt>
              </c:strCache>
            </c:strRef>
          </c:cat>
          <c:val>
            <c:numRef>
              <c:f>диаграмма!$AN$28:$AW$28</c:f>
              <c:numCache>
                <c:formatCode>#,##0</c:formatCode>
                <c:ptCount val="10"/>
                <c:pt idx="0">
                  <c:v>2849</c:v>
                </c:pt>
                <c:pt idx="1">
                  <c:v>2109</c:v>
                </c:pt>
                <c:pt idx="2">
                  <c:v>3192</c:v>
                </c:pt>
                <c:pt idx="3">
                  <c:v>2858</c:v>
                </c:pt>
                <c:pt idx="4">
                  <c:v>2252</c:v>
                </c:pt>
                <c:pt idx="5">
                  <c:v>3554</c:v>
                </c:pt>
                <c:pt idx="6">
                  <c:v>2982</c:v>
                </c:pt>
                <c:pt idx="7">
                  <c:v>3268</c:v>
                </c:pt>
                <c:pt idx="8">
                  <c:v>2336</c:v>
                </c:pt>
                <c:pt idx="9">
                  <c:v>3474</c:v>
                </c:pt>
              </c:numCache>
            </c:numRef>
          </c:val>
          <c:smooth val="0"/>
        </c:ser>
        <c:ser>
          <c:idx val="1"/>
          <c:order val="1"/>
          <c:tx>
            <c:v>Выбыло</c:v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0356606825087712E-2"/>
                  <c:y val="3.87248460663845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5615161797316187E-2"/>
                  <c:y val="-4.03403890290321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8196077963741477E-2"/>
                  <c:y val="-3.67347833513872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9353992784107451E-2"/>
                  <c:y val="-3.3993819907079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1466065259701713E-2"/>
                  <c:y val="-4.0694435310657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2444916747815991E-3"/>
                  <c:y val="1.07049367535196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4543367139552382E-2"/>
                  <c:y val="-3.4714320634404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556917829811273E-2"/>
                  <c:y val="-3.8608209324073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7299766276233074E-2"/>
                  <c:y val="-4.40972214818621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8.4134623347084572E-3"/>
                  <c:y val="3.9395920940141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0817308716053596E-2"/>
                  <c:y val="-3.1516736752113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FF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диаграмма!$AN$27:$AW$27</c:f>
              <c:strCache>
                <c:ptCount val="10"/>
                <c:pt idx="0">
                  <c:v>1 кв. 2013</c:v>
                </c:pt>
                <c:pt idx="1">
                  <c:v>2 кв. 2013</c:v>
                </c:pt>
                <c:pt idx="2">
                  <c:v>3 кв. 2013</c:v>
                </c:pt>
                <c:pt idx="3">
                  <c:v>4 кв. 2013</c:v>
                </c:pt>
                <c:pt idx="4">
                  <c:v>1 кв. 2014</c:v>
                </c:pt>
                <c:pt idx="5">
                  <c:v>2 кв. 2014</c:v>
                </c:pt>
                <c:pt idx="6">
                  <c:v>3 кв. 2014</c:v>
                </c:pt>
                <c:pt idx="7">
                  <c:v>4 кв. 2014</c:v>
                </c:pt>
                <c:pt idx="8">
                  <c:v>1 кв. 2015</c:v>
                </c:pt>
                <c:pt idx="9">
                  <c:v>2 кв. 2015</c:v>
                </c:pt>
              </c:strCache>
            </c:strRef>
          </c:cat>
          <c:val>
            <c:numRef>
              <c:f>диаграмма!$AN$29:$AW$29</c:f>
              <c:numCache>
                <c:formatCode>#,##0</c:formatCode>
                <c:ptCount val="10"/>
                <c:pt idx="0">
                  <c:v>2664</c:v>
                </c:pt>
                <c:pt idx="1">
                  <c:v>3291</c:v>
                </c:pt>
                <c:pt idx="2">
                  <c:v>4263</c:v>
                </c:pt>
                <c:pt idx="3">
                  <c:v>3654</c:v>
                </c:pt>
                <c:pt idx="4">
                  <c:v>3012</c:v>
                </c:pt>
                <c:pt idx="5">
                  <c:v>3149</c:v>
                </c:pt>
                <c:pt idx="6">
                  <c:v>4063</c:v>
                </c:pt>
                <c:pt idx="7">
                  <c:v>3870</c:v>
                </c:pt>
                <c:pt idx="8">
                  <c:v>2735</c:v>
                </c:pt>
                <c:pt idx="9">
                  <c:v>3111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070512"/>
        <c:axId val="158071072"/>
      </c:lineChart>
      <c:catAx>
        <c:axId val="15807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158071072"/>
        <c:crosses val="autoZero"/>
        <c:auto val="1"/>
        <c:lblAlgn val="ctr"/>
        <c:lblOffset val="100"/>
        <c:noMultiLvlLbl val="0"/>
      </c:catAx>
      <c:valAx>
        <c:axId val="1580710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580705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8579171943663876"/>
          <c:y val="0.91120199051842365"/>
          <c:w val="0.26598000742182332"/>
          <c:h val="5.0132394048925652E-2"/>
        </c:manualLayout>
      </c:layout>
      <c:overlay val="0"/>
      <c:txPr>
        <a:bodyPr/>
        <a:lstStyle/>
        <a:p>
          <a:pPr>
            <a:defRPr sz="14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676057592489129"/>
          <c:y val="7.11629731850528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диаграмма!$K$103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30368181956263E-2"/>
                  <c:y val="3.8287906319402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9610095719629899E-2"/>
                  <c:y val="-1.70652130022208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365448879180945E-2"/>
                  <c:y val="4.2666666666666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8715261623291551E-2"/>
                  <c:y val="4.2401507503869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381086341954074E-2"/>
                  <c:y val="4.06377279763109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848833507944701E-2"/>
                  <c:y val="4.49989905108021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0907446166905323E-3"/>
                  <c:y val="2.64534625479508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9593279256734349E-2"/>
                  <c:y val="4.77154586445924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5292739114026196E-2"/>
                  <c:y val="5.128205128205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1460863263527879E-2"/>
                  <c:y val="3.91240597438013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6536686033794239E-2"/>
                  <c:y val="4.3576283733764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4543771901258893E-2"/>
                  <c:y val="4.1633249452065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диаграмма!$K$104:$K$115</c:f>
              <c:numCache>
                <c:formatCode>0.0</c:formatCode>
                <c:ptCount val="12"/>
                <c:pt idx="0">
                  <c:v>712.36</c:v>
                </c:pt>
                <c:pt idx="1">
                  <c:v>751.93</c:v>
                </c:pt>
                <c:pt idx="2">
                  <c:v>756.65</c:v>
                </c:pt>
                <c:pt idx="3">
                  <c:v>703.05</c:v>
                </c:pt>
                <c:pt idx="4">
                  <c:v>720.19</c:v>
                </c:pt>
                <c:pt idx="5">
                  <c:v>713.68</c:v>
                </c:pt>
                <c:pt idx="6">
                  <c:v>718.02</c:v>
                </c:pt>
                <c:pt idx="7">
                  <c:v>740.57</c:v>
                </c:pt>
                <c:pt idx="8">
                  <c:v>709.14</c:v>
                </c:pt>
                <c:pt idx="9">
                  <c:v>724.61</c:v>
                </c:pt>
                <c:pt idx="10">
                  <c:v>733.36</c:v>
                </c:pt>
                <c:pt idx="11">
                  <c:v>718.2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диаграмма!$L$103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942888972952136E-2"/>
                  <c:y val="-3.2585772932229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910655445954916E-2"/>
                  <c:y val="2.77736052224241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5723136118197417E-3"/>
                  <c:y val="1.174076317383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3597188456464734E-2"/>
                  <c:y val="-3.72921461740359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766562733350638E-2"/>
                  <c:y val="-3.85681405208964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653265424283382E-2"/>
                  <c:y val="-4.49491890436772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4243447814142042E-2"/>
                  <c:y val="3.17423783565515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8904533408156772E-2"/>
                  <c:y val="3.97041523655696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8693035851960712E-2"/>
                  <c:y val="3.37500338230917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0816757424376808E-2"/>
                  <c:y val="4.7428494515109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2476061924432607E-2"/>
                  <c:y val="4.24114579059241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2118754831593618E-2"/>
                  <c:y val="-4.6238912443636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диаграмма!$L$104:$L$115</c:f>
              <c:numCache>
                <c:formatCode>0.0</c:formatCode>
                <c:ptCount val="12"/>
                <c:pt idx="0">
                  <c:v>734.14</c:v>
                </c:pt>
                <c:pt idx="1">
                  <c:v>728.55</c:v>
                </c:pt>
                <c:pt idx="2">
                  <c:v>773.07</c:v>
                </c:pt>
                <c:pt idx="3">
                  <c:v>792.33</c:v>
                </c:pt>
                <c:pt idx="4">
                  <c:v>821.05</c:v>
                </c:pt>
                <c:pt idx="5">
                  <c:v>832.19</c:v>
                </c:pt>
                <c:pt idx="6">
                  <c:v>871.36</c:v>
                </c:pt>
                <c:pt idx="7">
                  <c:v>875.32</c:v>
                </c:pt>
                <c:pt idx="8">
                  <c:v>841.88</c:v>
                </c:pt>
                <c:pt idx="9">
                  <c:v>778.24</c:v>
                </c:pt>
                <c:pt idx="10">
                  <c:v>780.75</c:v>
                </c:pt>
                <c:pt idx="11">
                  <c:v>805.52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диаграмма!$M$103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44972913202432E-2"/>
                  <c:y val="-3.14831415303856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652989151450731E-2"/>
                  <c:y val="-3.6077259573322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2121557391006382E-2"/>
                  <c:y val="-3.94319940776641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4487523853011348E-2"/>
                  <c:y val="4.47217174776229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348078100349381E-2"/>
                  <c:y val="4.9384480786055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5534253993322823E-2"/>
                  <c:y val="-3.0423180619065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5614227973437535E-2"/>
                  <c:y val="4.02840029611682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2760581491470514E-2"/>
                  <c:y val="3.99742944503070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3402638031857897E-2"/>
                  <c:y val="-3.9218551289336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1054894733902938E-2"/>
                  <c:y val="-4.78135711003376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1188698991731501E-2"/>
                  <c:y val="-4.71757184198129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735712783355296E-2"/>
                  <c:y val="-4.7648697758934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диаграмма!$M$104:$M$115</c:f>
              <c:numCache>
                <c:formatCode>0.0</c:formatCode>
                <c:ptCount val="12"/>
                <c:pt idx="0">
                  <c:v>784.33</c:v>
                </c:pt>
                <c:pt idx="1">
                  <c:v>785.55</c:v>
                </c:pt>
                <c:pt idx="2">
                  <c:v>786.32</c:v>
                </c:pt>
                <c:pt idx="3">
                  <c:v>768.8</c:v>
                </c:pt>
                <c:pt idx="4">
                  <c:v>784.42</c:v>
                </c:pt>
                <c:pt idx="5">
                  <c:v>726.77</c:v>
                </c:pt>
                <c:pt idx="6">
                  <c:v>642.57000000000005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7757232"/>
        <c:axId val="187757792"/>
      </c:lineChart>
      <c:catAx>
        <c:axId val="18775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7757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757792"/>
        <c:scaling>
          <c:orientation val="minMax"/>
          <c:min val="5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545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7757232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6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6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диаграмма!$H$103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102198606913233E-2"/>
                  <c:y val="-6.53057320262817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6300018242495488E-3"/>
                  <c:y val="-5.335834522438542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168089982409703E-2"/>
                  <c:y val="-3.90093681614756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0661495008684196E-2"/>
                  <c:y val="-4.11638469624542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1510878793427776E-2"/>
                  <c:y val="-4.5809450141150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4323418489243434E-2"/>
                  <c:y val="3.24493006354076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0239104630968978E-2"/>
                  <c:y val="-3.79046459000746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5274633379884415E-2"/>
                  <c:y val="-3.8235434561599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4914435494459032E-2"/>
                  <c:y val="-3.4654336301961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5095453251013342E-2"/>
                  <c:y val="-3.8249573109229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5662644861848045E-2"/>
                  <c:y val="-4.88025317070269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1893751912208478E-2"/>
                  <c:y val="-3.5413860631801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диаграмма!$H$104:$H$115</c:f>
              <c:numCache>
                <c:formatCode>0.0</c:formatCode>
                <c:ptCount val="12"/>
                <c:pt idx="0">
                  <c:v>1636.57</c:v>
                </c:pt>
                <c:pt idx="1">
                  <c:v>1673.75</c:v>
                </c:pt>
                <c:pt idx="2">
                  <c:v>1583.3</c:v>
                </c:pt>
                <c:pt idx="3">
                  <c:v>1489.12</c:v>
                </c:pt>
                <c:pt idx="4">
                  <c:v>1474.9</c:v>
                </c:pt>
                <c:pt idx="5">
                  <c:v>1430.23</c:v>
                </c:pt>
                <c:pt idx="6">
                  <c:v>1401.48</c:v>
                </c:pt>
                <c:pt idx="7">
                  <c:v>1494.1</c:v>
                </c:pt>
                <c:pt idx="8">
                  <c:v>1456.86</c:v>
                </c:pt>
                <c:pt idx="9">
                  <c:v>1413.48</c:v>
                </c:pt>
                <c:pt idx="10">
                  <c:v>1420.19</c:v>
                </c:pt>
                <c:pt idx="11">
                  <c:v>1357.1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диаграмма!$I$103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780149694344448E-2"/>
                  <c:y val="-3.36268015644169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7076888258207855E-2"/>
                  <c:y val="4.5866782335992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839829124949185E-2"/>
                  <c:y val="4.29958568720143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2386844138721494E-2"/>
                  <c:y val="4.0586968473973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597682166317347E-2"/>
                  <c:y val="3.92384711481593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3322948860792555E-2"/>
                  <c:y val="-4.4156018072798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7015280681859039E-2"/>
                  <c:y val="-3.0732400776072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2917731639435644E-2"/>
                  <c:y val="4.45740389055483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6499062176909856E-2"/>
                  <c:y val="4.65699750067825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3382535865694748E-2"/>
                  <c:y val="-3.9303561820266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0654340886726354E-2"/>
                  <c:y val="-3.37137669705920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0761214998728525E-2"/>
                  <c:y val="-3.5340233478106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диаграмма!$I$104:$I$115</c:f>
              <c:numCache>
                <c:formatCode>0.0</c:formatCode>
                <c:ptCount val="12"/>
                <c:pt idx="0">
                  <c:v>1423.18</c:v>
                </c:pt>
                <c:pt idx="1">
                  <c:v>1410.5</c:v>
                </c:pt>
                <c:pt idx="2">
                  <c:v>1451.62</c:v>
                </c:pt>
                <c:pt idx="3">
                  <c:v>1431.5</c:v>
                </c:pt>
                <c:pt idx="4">
                  <c:v>1455.89</c:v>
                </c:pt>
                <c:pt idx="5">
                  <c:v>1452.57</c:v>
                </c:pt>
                <c:pt idx="6">
                  <c:v>1492.48</c:v>
                </c:pt>
                <c:pt idx="7">
                  <c:v>1447.64</c:v>
                </c:pt>
                <c:pt idx="8">
                  <c:v>1362.29</c:v>
                </c:pt>
                <c:pt idx="9">
                  <c:v>1259.3399999999999</c:v>
                </c:pt>
                <c:pt idx="10">
                  <c:v>1208.8499999999999</c:v>
                </c:pt>
                <c:pt idx="11">
                  <c:v>1215.67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диаграмма!$J$103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581401566295809E-2"/>
                  <c:y val="-3.28419787884438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1247323459738902E-2"/>
                  <c:y val="-4.3995158747879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233031880335849E-2"/>
                  <c:y val="-4.0069757630442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9783468908221549E-2"/>
                  <c:y val="-4.2249750378940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5693922227401602E-2"/>
                  <c:y val="-4.45900563581162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2277189879828515E-2"/>
                  <c:y val="-3.4222065352757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3141452574695536E-2"/>
                  <c:y val="-3.5867361216149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8926203039636529E-2"/>
                  <c:y val="-1.02304396528106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2326624050844386E-2"/>
                  <c:y val="5.25940633572328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6666833136344112E-2"/>
                  <c:y val="5.0361173367183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285004470183446E-2"/>
                  <c:y val="-3.56192697200060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2688855599949691E-2"/>
                  <c:y val="-3.71467663941128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диаграмма!$J$104:$J$115</c:f>
              <c:numCache>
                <c:formatCode>0.0</c:formatCode>
                <c:ptCount val="12"/>
                <c:pt idx="0">
                  <c:v>1243.48</c:v>
                </c:pt>
                <c:pt idx="1">
                  <c:v>1197.5999999999999</c:v>
                </c:pt>
                <c:pt idx="2">
                  <c:v>1138.6400000000001</c:v>
                </c:pt>
                <c:pt idx="3">
                  <c:v>1150.0999999999999</c:v>
                </c:pt>
                <c:pt idx="4">
                  <c:v>1140.26</c:v>
                </c:pt>
                <c:pt idx="5">
                  <c:v>1088.77</c:v>
                </c:pt>
                <c:pt idx="6">
                  <c:v>1014.09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7761712"/>
        <c:axId val="187762272"/>
      </c:lineChart>
      <c:catAx>
        <c:axId val="18776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7762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762272"/>
        <c:scaling>
          <c:orientation val="minMax"/>
          <c:min val="1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7761712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диаграмма!$Q$103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53884321898456E-2"/>
                  <c:y val="-3.9545972033806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704247069858652E-2"/>
                  <c:y val="-2.94354780238120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1323284321474208E-2"/>
                  <c:y val="-4.0190000601267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8361217352108541E-2"/>
                  <c:y val="-3.9802477420602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9883343915781676E-2"/>
                  <c:y val="-4.3854230107280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1328480104814337E-2"/>
                  <c:y val="-4.4136463473206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989688063962527E-2"/>
                  <c:y val="3.8323828736062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470548160277012E-2"/>
                  <c:y val="-4.3844035919656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9522227725442475E-2"/>
                  <c:y val="-4.332675371337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7051281526442254E-2"/>
                  <c:y val="-3.24984521249309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889162955725593E-2"/>
                  <c:y val="-4.38437446571534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8499694683667608E-2"/>
                  <c:y val="-4.65790662663637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i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диаграмма!$Q$104:$Q$115</c:f>
              <c:numCache>
                <c:formatCode>0.0</c:formatCode>
                <c:ptCount val="12"/>
                <c:pt idx="0">
                  <c:v>31.06</c:v>
                </c:pt>
                <c:pt idx="1">
                  <c:v>30.33</c:v>
                </c:pt>
                <c:pt idx="2">
                  <c:v>28.8</c:v>
                </c:pt>
                <c:pt idx="3">
                  <c:v>25.2</c:v>
                </c:pt>
                <c:pt idx="4">
                  <c:v>23.01</c:v>
                </c:pt>
                <c:pt idx="5">
                  <c:v>21.11</c:v>
                </c:pt>
                <c:pt idx="6">
                  <c:v>19.71</c:v>
                </c:pt>
                <c:pt idx="7">
                  <c:v>21.84</c:v>
                </c:pt>
                <c:pt idx="8">
                  <c:v>22.56</c:v>
                </c:pt>
                <c:pt idx="9">
                  <c:v>21.92</c:v>
                </c:pt>
                <c:pt idx="10">
                  <c:v>20.77</c:v>
                </c:pt>
                <c:pt idx="11">
                  <c:v>19.61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диаграмма!$R$103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575797614716402E-2"/>
                  <c:y val="-5.35841746868618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4405607835606011E-2"/>
                  <c:y val="-3.64408868780905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2298605834397954E-2"/>
                  <c:y val="-2.86503966009774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8102381979239009E-2"/>
                  <c:y val="-4.0816653457917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9081771163568481E-2"/>
                  <c:y val="-4.1986946197116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1794721208404313E-2"/>
                  <c:y val="4.01853180082641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718560079715289E-2"/>
                  <c:y val="-4.6207749357913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162997541426265E-2"/>
                  <c:y val="3.8655619291399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8757247782108343E-2"/>
                  <c:y val="-4.27279180061101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324492271979141E-2"/>
                  <c:y val="-4.3994036108977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400741212239163E-2"/>
                  <c:y val="-4.3404263422082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9173868661135052E-2"/>
                  <c:y val="-4.29035492957418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диаграмма!$R$104:$R$115</c:f>
              <c:numCache>
                <c:formatCode>0.0</c:formatCode>
                <c:ptCount val="12"/>
                <c:pt idx="0">
                  <c:v>19.91</c:v>
                </c:pt>
                <c:pt idx="1">
                  <c:v>20.83</c:v>
                </c:pt>
                <c:pt idx="2">
                  <c:v>20.74</c:v>
                </c:pt>
                <c:pt idx="3">
                  <c:v>19.71</c:v>
                </c:pt>
                <c:pt idx="4">
                  <c:v>19.36</c:v>
                </c:pt>
                <c:pt idx="5">
                  <c:v>19.79</c:v>
                </c:pt>
                <c:pt idx="6">
                  <c:v>20.93</c:v>
                </c:pt>
                <c:pt idx="7">
                  <c:v>19.8</c:v>
                </c:pt>
                <c:pt idx="8">
                  <c:v>18.48</c:v>
                </c:pt>
                <c:pt idx="9">
                  <c:v>17.170000000000002</c:v>
                </c:pt>
                <c:pt idx="10">
                  <c:v>15.97</c:v>
                </c:pt>
                <c:pt idx="11">
                  <c:v>16.239999999999998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диаграмма!$S$103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3926124622393022E-3"/>
                  <c:y val="-3.2889676466701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5634254157950417E-2"/>
                  <c:y val="-3.37226150173598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100092861749592E-2"/>
                  <c:y val="-4.25358377076792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8700141300774867E-2"/>
                  <c:y val="-3.62491279678665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5428792143362749E-2"/>
                  <c:y val="-2.169304353496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7.2717321187716248E-3"/>
                  <c:y val="-1.50206620894921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9.9438759824923978E-3"/>
                  <c:y val="-2.1244747686436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6253847710492615E-3"/>
                  <c:y val="-2.8799420203217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878865150422646E-2"/>
                  <c:y val="-2.9253829007265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3891774166527056E-2"/>
                  <c:y val="-4.92743220570493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5466130563466806E-2"/>
                  <c:y val="-4.38158640413401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4042522117593198E-2"/>
                  <c:y val="-2.9106110081758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диаграмма!$S$104:$S$115</c:f>
              <c:numCache>
                <c:formatCode>0.0</c:formatCode>
                <c:ptCount val="12"/>
                <c:pt idx="0">
                  <c:v>17.100000000000001</c:v>
                </c:pt>
                <c:pt idx="1">
                  <c:v>16.84</c:v>
                </c:pt>
                <c:pt idx="2">
                  <c:v>16.22</c:v>
                </c:pt>
                <c:pt idx="3">
                  <c:v>16.34</c:v>
                </c:pt>
                <c:pt idx="4">
                  <c:v>16.8</c:v>
                </c:pt>
                <c:pt idx="5">
                  <c:v>16.100000000000001</c:v>
                </c:pt>
                <c:pt idx="6">
                  <c:v>15.07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8845968"/>
        <c:axId val="188846528"/>
      </c:lineChart>
      <c:catAx>
        <c:axId val="18884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8846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846528"/>
        <c:scaling>
          <c:orientation val="minMax"/>
          <c:max val="45"/>
          <c:min val="15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709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8845968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518"/>
          <c:y val="0.91028175345485163"/>
          <c:w val="0.28101813890443988"/>
          <c:h val="6.05327648961041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 золото</a:t>
            </a:r>
          </a:p>
        </c:rich>
      </c:tx>
      <c:layout>
        <c:manualLayout>
          <c:xMode val="edge"/>
          <c:yMode val="edge"/>
          <c:x val="0.40861833301817796"/>
          <c:y val="5.2817350694665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66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диаграмма!$N$103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697796408015138E-2"/>
                  <c:y val="-3.8363866635326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635100017183682E-2"/>
                  <c:y val="-3.110750481446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7961137528783769E-2"/>
                  <c:y val="-3.8001307700063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7377867375072029E-3"/>
                  <c:y val="-2.39662081596234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1614884376328346E-2"/>
                  <c:y val="-2.8565445775151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3216341658337693E-2"/>
                  <c:y val="-4.14962825399236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0401502546339237E-2"/>
                  <c:y val="3.8414920323851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9777707490580606E-2"/>
                  <c:y val="-3.5338895293175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13059398844701E-2"/>
                  <c:y val="-2.249783151401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066513638526486E-2"/>
                  <c:y val="-4.3850453639233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8432274293659051E-2"/>
                  <c:y val="-3.8573588552749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0377946124418333E-2"/>
                  <c:y val="-4.7744528379242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диаграмма!$N$104:$N$115</c:f>
              <c:numCache>
                <c:formatCode>0.0</c:formatCode>
                <c:ptCount val="12"/>
                <c:pt idx="0">
                  <c:v>1669.91</c:v>
                </c:pt>
                <c:pt idx="1">
                  <c:v>1627.59</c:v>
                </c:pt>
                <c:pt idx="2">
                  <c:v>1592.86</c:v>
                </c:pt>
                <c:pt idx="3">
                  <c:v>1485.08</c:v>
                </c:pt>
                <c:pt idx="4">
                  <c:v>1413.87</c:v>
                </c:pt>
                <c:pt idx="5">
                  <c:v>1342.36</c:v>
                </c:pt>
                <c:pt idx="6">
                  <c:v>1286.72</c:v>
                </c:pt>
                <c:pt idx="7">
                  <c:v>1347.1</c:v>
                </c:pt>
                <c:pt idx="8">
                  <c:v>1348.8</c:v>
                </c:pt>
                <c:pt idx="9">
                  <c:v>1316.18</c:v>
                </c:pt>
                <c:pt idx="10">
                  <c:v>1276.45</c:v>
                </c:pt>
                <c:pt idx="11">
                  <c:v>1222.76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диаграмма!$O$103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792303343361943E-2"/>
                  <c:y val="2.9695105817192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0169149780408746E-2"/>
                  <c:y val="-3.47964324364668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5422582885892199E-2"/>
                  <c:y val="-3.1906482082098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108927101983912E-2"/>
                  <c:y val="-3.70783462489302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149367692675812E-2"/>
                  <c:y val="-4.31389252522095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1839395010909206E-2"/>
                  <c:y val="3.05461733964671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5618417288150475E-2"/>
                  <c:y val="-3.1003583346960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5788663667720997E-2"/>
                  <c:y val="3.2941031953130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965701697435821E-2"/>
                  <c:y val="3.8099815686812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1528699063015137E-2"/>
                  <c:y val="3.65471846223180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9090631641446508E-2"/>
                  <c:y val="4.01761070188807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2112527300324739E-2"/>
                  <c:y val="3.34370561147417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диаграмма!$O$104:$O$115</c:f>
              <c:numCache>
                <c:formatCode>0.0</c:formatCode>
                <c:ptCount val="12"/>
                <c:pt idx="0">
                  <c:v>1244.8</c:v>
                </c:pt>
                <c:pt idx="1">
                  <c:v>1300.98</c:v>
                </c:pt>
                <c:pt idx="2">
                  <c:v>1336.08</c:v>
                </c:pt>
                <c:pt idx="3">
                  <c:v>1299</c:v>
                </c:pt>
                <c:pt idx="4">
                  <c:v>1286.69</c:v>
                </c:pt>
                <c:pt idx="5">
                  <c:v>1279.0999999999999</c:v>
                </c:pt>
                <c:pt idx="6">
                  <c:v>1311.11</c:v>
                </c:pt>
                <c:pt idx="7">
                  <c:v>1295.94</c:v>
                </c:pt>
                <c:pt idx="8">
                  <c:v>1239.75</c:v>
                </c:pt>
                <c:pt idx="9">
                  <c:v>1221.27</c:v>
                </c:pt>
                <c:pt idx="10">
                  <c:v>1176.3</c:v>
                </c:pt>
                <c:pt idx="11">
                  <c:v>1200.94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диаграмма!$P$103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362159858524716E-2"/>
                  <c:y val="-5.71876466659738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0058960539519072E-2"/>
                  <c:y val="-2.38317063101582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6857735667343352E-2"/>
                  <c:y val="3.39571817638296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1157452147640244E-2"/>
                  <c:y val="3.82029308963705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4385144245975623E-2"/>
                  <c:y val="3.913952443289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025121703032908E-2"/>
                  <c:y val="3.58324329829637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6.5983496892318546E-3"/>
                  <c:y val="-7.654460061904341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4320054602054235E-2"/>
                  <c:y val="4.4587379431169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9728099526671216E-2"/>
                  <c:y val="4.20132471034175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2309156387163947E-2"/>
                  <c:y val="3.65877962525155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349856872512752E-2"/>
                  <c:y val="3.884408229439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5450707652208481E-2"/>
                  <c:y val="4.8270873767033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диаграмма!$P$104:$P$115</c:f>
              <c:numCache>
                <c:formatCode>0.0</c:formatCode>
                <c:ptCount val="12"/>
                <c:pt idx="0">
                  <c:v>1251.8499999999999</c:v>
                </c:pt>
                <c:pt idx="1">
                  <c:v>1227.19</c:v>
                </c:pt>
                <c:pt idx="2">
                  <c:v>1178.6300000000001</c:v>
                </c:pt>
                <c:pt idx="3">
                  <c:v>1197.9100000000001</c:v>
                </c:pt>
                <c:pt idx="4">
                  <c:v>1199.05</c:v>
                </c:pt>
                <c:pt idx="5">
                  <c:v>1181.5</c:v>
                </c:pt>
                <c:pt idx="6">
                  <c:v>1130.04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8850448"/>
        <c:axId val="188851008"/>
      </c:lineChart>
      <c:catAx>
        <c:axId val="18885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8851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851008"/>
        <c:scaling>
          <c:orientation val="minMax"/>
          <c:max val="1800"/>
          <c:min val="11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8850448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9253088"/>
        <c:axId val="189253648"/>
        <c:axId val="0"/>
      </c:bar3DChart>
      <c:catAx>
        <c:axId val="18925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9253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253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92530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9256448"/>
        <c:axId val="189257008"/>
        <c:axId val="0"/>
      </c:bar3DChart>
      <c:catAx>
        <c:axId val="18925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9257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257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9256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9101456"/>
        <c:axId val="189102016"/>
        <c:axId val="0"/>
      </c:bar3DChart>
      <c:catAx>
        <c:axId val="18910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9102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102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91014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9104816"/>
        <c:axId val="189105376"/>
        <c:axId val="0"/>
      </c:bar3DChart>
      <c:catAx>
        <c:axId val="18910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9105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105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91048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8712224"/>
        <c:axId val="188712784"/>
        <c:axId val="0"/>
      </c:bar3DChart>
      <c:catAx>
        <c:axId val="18871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8712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712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87122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8715584"/>
        <c:axId val="188716144"/>
        <c:axId val="0"/>
      </c:bar3DChart>
      <c:catAx>
        <c:axId val="188715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8716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716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87155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на 01.08.2015г.</a:t>
            </a:r>
          </a:p>
        </c:rich>
      </c:tx>
      <c:layout>
        <c:manualLayout>
          <c:xMode val="edge"/>
          <c:yMode val="edge"/>
          <c:x val="0.24724665243116395"/>
          <c:y val="1.9472787526078273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675606860995082"/>
          <c:y val="0.32267252095437138"/>
          <c:w val="0.4410187667560323"/>
          <c:h val="0.3513518150230083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6991884208130481E-2"/>
                  <c:y val="0.1339709353095146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Высшее профессиональное</a:t>
                    </a:r>
                    <a:r>
                      <a:rPr lang="ru-RU" baseline="0"/>
                      <a:t> </a:t>
                    </a:r>
                    <a:r>
                      <a:rPr lang="ru-RU"/>
                      <a:t>образование - 23,8%
(2014г. - 22,0%)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6695226849217124E-2"/>
                  <c:y val="4.201043859294212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 - 31,2%
(2014г. - 32,2%)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1607178941948332E-2"/>
                  <c:y val="-5.535864060799729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Среднее общее образование - 27,3%
(2014г. - 30,9%)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1489433485246434E-2"/>
                  <c:y val="-0.1348508056928212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Основное общее образование - 16,6%
(2014г. - 14,6%)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7128802233860581E-2"/>
                  <c:y val="2.486170069502950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Не имеющие основного общего образования -1,1%
(2014г. - 0,3%)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 - 0,1% (2013г. - 0,8%)</a:t>
                    </a:r>
                  </a:p>
                </c:rich>
              </c:tx>
              <c:spPr>
                <a:noFill/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23.8</c:v>
                </c:pt>
                <c:pt idx="1">
                  <c:v>31.2</c:v>
                </c:pt>
                <c:pt idx="2">
                  <c:v>27.3</c:v>
                </c:pt>
                <c:pt idx="3">
                  <c:v>16.600000000000001</c:v>
                </c:pt>
                <c:pt idx="4">
                  <c:v>1.1000000000000001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12700" cmpd="sng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1619017097698674"/>
          <c:y val="1.68185158673347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059896358723492"/>
          <c:y val="9.3243871127756547E-2"/>
          <c:w val="0.76275027147825791"/>
          <c:h val="0.841753609511821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01.08.2014г.</c:v>
                </c:pt>
                <c:pt idx="1">
                  <c:v>на 01.08.2015г.</c:v>
                </c:pt>
              </c:strCache>
            </c:strRef>
          </c:cat>
          <c:val>
            <c:numRef>
              <c:f>диаграмма!$B$13:$C$13</c:f>
              <c:numCache>
                <c:formatCode>#\ ##0.0</c:formatCode>
                <c:ptCount val="2"/>
                <c:pt idx="0">
                  <c:v>50.3</c:v>
                </c:pt>
                <c:pt idx="1">
                  <c:v>40.700000000000003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01.08.2014г.</c:v>
                </c:pt>
                <c:pt idx="1">
                  <c:v>на 01.08.2015г.</c:v>
                </c:pt>
              </c:strCache>
            </c:strRef>
          </c:cat>
          <c:val>
            <c:numRef>
              <c:f>диаграмма!$B$14:$C$14</c:f>
              <c:numCache>
                <c:formatCode>#\ ##0.0</c:formatCode>
                <c:ptCount val="2"/>
                <c:pt idx="0">
                  <c:v>49.7</c:v>
                </c:pt>
                <c:pt idx="1">
                  <c:v>59.3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6578208"/>
        <c:axId val="186578768"/>
        <c:axId val="0"/>
      </c:bar3DChart>
      <c:catAx>
        <c:axId val="186578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86578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6578768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1865782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6583"/>
          <c:y val="0.87534774516821767"/>
          <c:w val="0.83958372818277349"/>
          <c:h val="0.12457933667382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19489085603430006"/>
          <c:y val="1.197461226437604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369294605809144"/>
          <c:y val="8.0808346513134566E-2"/>
          <c:w val="0.77800829875520061"/>
          <c:h val="0.811450479569390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26606114069770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01.08.2014г.</c:v>
                </c:pt>
                <c:pt idx="1">
                  <c:v>на 01.08.2015г.</c:v>
                </c:pt>
              </c:strCache>
            </c:strRef>
          </c:cat>
          <c:val>
            <c:numRef>
              <c:f>диаграмма!$B$17:$C$17</c:f>
              <c:numCache>
                <c:formatCode>#\ ##0.0</c:formatCode>
                <c:ptCount val="2"/>
                <c:pt idx="0">
                  <c:v>39.9</c:v>
                </c:pt>
                <c:pt idx="1">
                  <c:v>36.5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2879624486773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01.08.2014г.</c:v>
                </c:pt>
                <c:pt idx="1">
                  <c:v>на 01.08.2015г.</c:v>
                </c:pt>
              </c:strCache>
            </c:strRef>
          </c:cat>
          <c:val>
            <c:numRef>
              <c:f>диаграмма!$B$18:$C$18</c:f>
              <c:numCache>
                <c:formatCode>#\ ##0.0</c:formatCode>
                <c:ptCount val="2"/>
                <c:pt idx="0">
                  <c:v>31.5</c:v>
                </c:pt>
                <c:pt idx="1">
                  <c:v>31.8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01.08.2014г.</c:v>
                </c:pt>
                <c:pt idx="1">
                  <c:v>на 01.08.2015г.</c:v>
                </c:pt>
              </c:strCache>
            </c:strRef>
          </c:cat>
          <c:val>
            <c:numRef>
              <c:f>диаграмма!$B$19:$C$19</c:f>
              <c:numCache>
                <c:formatCode>#\ ##0.0</c:formatCode>
                <c:ptCount val="2"/>
                <c:pt idx="0">
                  <c:v>28.6</c:v>
                </c:pt>
                <c:pt idx="1">
                  <c:v>31.7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6582688"/>
        <c:axId val="186583248"/>
        <c:axId val="0"/>
      </c:bar3DChart>
      <c:catAx>
        <c:axId val="186582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86583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583248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1865826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67471168039079"/>
          <c:y val="6.6879593474512888E-2"/>
          <c:w val="0.73442549408225943"/>
          <c:h val="0.80876097228367971"/>
        </c:manualLayout>
      </c:layout>
      <c:barChart>
        <c:barDir val="bar"/>
        <c:grouping val="clustered"/>
        <c:varyColors val="0"/>
        <c:ser>
          <c:idx val="0"/>
          <c:order val="0"/>
          <c:tx>
            <c:v>2015 июль</c:v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3"/>
              <c:numFmt formatCode="#,##0.0" sourceLinked="0"/>
              <c:spPr/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numFmt formatCode="#,##0.0" sourceLinked="0"/>
              <c:spPr/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диаграмма!$A$75:$A$83</c:f>
              <c:strCache>
                <c:ptCount val="9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Ненецкий автономный округ</c:v>
                </c:pt>
                <c:pt idx="3">
                  <c:v>Сахалинская область</c:v>
                </c:pt>
                <c:pt idx="4">
                  <c:v>Камчатский край</c:v>
                </c:pt>
                <c:pt idx="5">
                  <c:v>г. Норильск</c:v>
                </c:pt>
                <c:pt idx="6">
                  <c:v>г. Дудинка</c:v>
                </c:pt>
                <c:pt idx="7">
                  <c:v>Магаданская область</c:v>
                </c:pt>
                <c:pt idx="8">
                  <c:v>Чукотский автономный округ</c:v>
                </c:pt>
              </c:strCache>
            </c:strRef>
          </c:cat>
          <c:val>
            <c:numRef>
              <c:f>диаграмма!$B$75:$B$83</c:f>
              <c:numCache>
                <c:formatCode>0.0</c:formatCode>
                <c:ptCount val="9"/>
                <c:pt idx="0">
                  <c:v>3765.76</c:v>
                </c:pt>
                <c:pt idx="1">
                  <c:v>4224.0200000000004</c:v>
                </c:pt>
                <c:pt idx="2">
                  <c:v>5376.96</c:v>
                </c:pt>
                <c:pt idx="3">
                  <c:v>5402.63</c:v>
                </c:pt>
                <c:pt idx="4">
                  <c:v>5601.36</c:v>
                </c:pt>
                <c:pt idx="5">
                  <c:v>5623.5</c:v>
                </c:pt>
                <c:pt idx="6">
                  <c:v>6119.64</c:v>
                </c:pt>
                <c:pt idx="7">
                  <c:v>6426.21</c:v>
                </c:pt>
                <c:pt idx="8">
                  <c:v>8357.14</c:v>
                </c:pt>
              </c:numCache>
            </c:numRef>
          </c:val>
        </c:ser>
        <c:ser>
          <c:idx val="1"/>
          <c:order val="1"/>
          <c:tx>
            <c:v>2014 июль</c:v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диаграмма!$A$75:$A$83</c:f>
              <c:strCache>
                <c:ptCount val="9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Ненецкий автономный округ</c:v>
                </c:pt>
                <c:pt idx="3">
                  <c:v>Сахалинская область</c:v>
                </c:pt>
                <c:pt idx="4">
                  <c:v>Камчатский край</c:v>
                </c:pt>
                <c:pt idx="5">
                  <c:v>г. Норильск</c:v>
                </c:pt>
                <c:pt idx="6">
                  <c:v>г. Дудинка</c:v>
                </c:pt>
                <c:pt idx="7">
                  <c:v>Магаданская область</c:v>
                </c:pt>
                <c:pt idx="8">
                  <c:v>Чукотский автономный округ</c:v>
                </c:pt>
              </c:strCache>
            </c:strRef>
          </c:cat>
          <c:val>
            <c:numRef>
              <c:f>диаграмма!$C$75:$C$83</c:f>
              <c:numCache>
                <c:formatCode>0.0</c:formatCode>
                <c:ptCount val="9"/>
                <c:pt idx="0">
                  <c:v>3180.11</c:v>
                </c:pt>
                <c:pt idx="1">
                  <c:v>3592.64</c:v>
                </c:pt>
                <c:pt idx="2">
                  <c:v>4787.6099999999997</c:v>
                </c:pt>
                <c:pt idx="3">
                  <c:v>4858.7700000000004</c:v>
                </c:pt>
                <c:pt idx="4">
                  <c:v>5116.3999999999996</c:v>
                </c:pt>
                <c:pt idx="5">
                  <c:v>4926.45</c:v>
                </c:pt>
                <c:pt idx="6">
                  <c:v>5910.16</c:v>
                </c:pt>
                <c:pt idx="7">
                  <c:v>5589.37</c:v>
                </c:pt>
                <c:pt idx="8">
                  <c:v>7949.59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158898720"/>
        <c:axId val="186061600"/>
      </c:barChart>
      <c:catAx>
        <c:axId val="1588987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86061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061600"/>
        <c:scaling>
          <c:orientation val="minMax"/>
          <c:max val="8000"/>
        </c:scaling>
        <c:delete val="0"/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 Cyr"/>
                    <a:cs typeface="Times New Roman" pitchFamily="18" charset="0"/>
                  </a:defRPr>
                </a:pPr>
                <a:r>
                  <a:rPr lang="ru-RU" sz="1400">
                    <a:latin typeface="Times New Roman" pitchFamily="18" charset="0"/>
                    <a:cs typeface="Times New Roman" pitchFamily="18" charset="0"/>
                  </a:rPr>
                  <a:t>(рублей)</a:t>
                </a:r>
              </a:p>
            </c:rich>
          </c:tx>
          <c:layout>
            <c:manualLayout>
              <c:xMode val="edge"/>
              <c:yMode val="edge"/>
              <c:x val="0.87094064030794793"/>
              <c:y val="4.04763409641682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588987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537"/>
          <c:y val="0.95390293541478965"/>
          <c:w val="0.61343078323500755"/>
          <c:h val="3.8697065093387994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7959744"/>
        <c:axId val="187960304"/>
        <c:axId val="0"/>
      </c:bar3DChart>
      <c:catAx>
        <c:axId val="18795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7960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960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79597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485767582013588"/>
          <c:y val="2.5181492601194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327504498968"/>
          <c:y val="0.16464895065207241"/>
          <c:w val="0.88353500283850561"/>
          <c:h val="0.641646489104180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диаграмма!$B$103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442430383224996E-2"/>
                  <c:y val="-2.514399985716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389777137961991E-2"/>
                  <c:y val="-4.1731710633668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9664471116031547E-2"/>
                  <c:y val="-3.54798409029124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4142333353368996E-2"/>
                  <c:y val="-3.58940846679879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8871736973065325E-2"/>
                  <c:y val="-2.83049803959690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8269038889222841E-2"/>
                  <c:y val="-3.59977859910368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695532333267501E-2"/>
                  <c:y val="2.509300623136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1889798126379367E-2"/>
                  <c:y val="-3.36516506865213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9875687890224861E-2"/>
                  <c:y val="-3.17825086678979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5103675962442196E-2"/>
                  <c:y val="-3.01036850693500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4020968752951686E-2"/>
                  <c:y val="-3.6320459942507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6345941490138165E-2"/>
                  <c:y val="-3.0249790204795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диаграмма!$B$104:$B$115</c:f>
              <c:numCache>
                <c:formatCode>0.0</c:formatCode>
                <c:ptCount val="12"/>
                <c:pt idx="0">
                  <c:v>8048.7713636363642</c:v>
                </c:pt>
                <c:pt idx="1">
                  <c:v>8070.02</c:v>
                </c:pt>
                <c:pt idx="2">
                  <c:v>7662.24</c:v>
                </c:pt>
                <c:pt idx="3">
                  <c:v>7202.97</c:v>
                </c:pt>
                <c:pt idx="4">
                  <c:v>7228.62</c:v>
                </c:pt>
                <c:pt idx="5">
                  <c:v>7003.7150000000001</c:v>
                </c:pt>
                <c:pt idx="6">
                  <c:v>6892.5091304347825</c:v>
                </c:pt>
                <c:pt idx="7">
                  <c:v>7181.88</c:v>
                </c:pt>
                <c:pt idx="8">
                  <c:v>7161.11</c:v>
                </c:pt>
                <c:pt idx="9">
                  <c:v>7188.38</c:v>
                </c:pt>
                <c:pt idx="10">
                  <c:v>7066.06</c:v>
                </c:pt>
                <c:pt idx="11">
                  <c:v>7202.5499999999993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диаграмма!$C$103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437879425377173E-2"/>
                  <c:y val="-3.9959433642223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401339317212292E-2"/>
                  <c:y val="-3.4302590426978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66201839273908E-2"/>
                  <c:y val="-3.7793133001231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31359395351273E-2"/>
                  <c:y val="-3.4118859305159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850412282911812E-2"/>
                  <c:y val="-2.6036097339684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8818124833632499E-2"/>
                  <c:y val="2.00382095095255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5462145476090235E-2"/>
                  <c:y val="-3.2056564358026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2428992177504529E-2"/>
                  <c:y val="2.70451907797239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5655584200090303E-2"/>
                  <c:y val="2.94834256829008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0294215131505634E-2"/>
                  <c:y val="2.2680879175817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0176542817643976E-2"/>
                  <c:y val="3.0284214473190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26419770047828E-2"/>
                  <c:y val="-3.06765939971789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диаграмма!$C$104:$C$115</c:f>
              <c:numCache>
                <c:formatCode>0.0</c:formatCode>
                <c:ptCount val="12"/>
                <c:pt idx="0">
                  <c:v>7294.3281818181822</c:v>
                </c:pt>
                <c:pt idx="1">
                  <c:v>7151.58</c:v>
                </c:pt>
                <c:pt idx="2">
                  <c:v>6667.56</c:v>
                </c:pt>
                <c:pt idx="3">
                  <c:v>6670.24</c:v>
                </c:pt>
                <c:pt idx="4">
                  <c:v>6883.15</c:v>
                </c:pt>
                <c:pt idx="5">
                  <c:v>6805.8</c:v>
                </c:pt>
                <c:pt idx="6">
                  <c:v>7104.02</c:v>
                </c:pt>
                <c:pt idx="7">
                  <c:v>7000.1750000000002</c:v>
                </c:pt>
                <c:pt idx="8">
                  <c:v>6871.8286363636362</c:v>
                </c:pt>
                <c:pt idx="9">
                  <c:v>6738.73</c:v>
                </c:pt>
                <c:pt idx="10">
                  <c:v>6700.67</c:v>
                </c:pt>
                <c:pt idx="11">
                  <c:v>6422.23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диаграмма!$D$103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503801678188885E-2"/>
                  <c:y val="3.3693917889895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8776857091336903E-2"/>
                  <c:y val="3.88601424821903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978140555514666E-2"/>
                  <c:y val="3.00491882959074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1576664603723182E-2"/>
                  <c:y val="-3.5375263277276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850913027766129E-2"/>
                  <c:y val="-2.2959981854120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1493933558899932E-2"/>
                  <c:y val="3.69539548297204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0151432476218309E-2"/>
                  <c:y val="3.1344420491431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5826824918149772E-2"/>
                  <c:y val="3.2969378827646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5386864554111094E-2"/>
                  <c:y val="3.89842195651469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373918066068183E-2"/>
                  <c:y val="3.6900815969432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4595656125508585E-2"/>
                  <c:y val="3.23178174156812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296507783855285E-2"/>
                  <c:y val="2.93461888692485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диаграмма!$D$104:$D$115</c:f>
              <c:numCache>
                <c:formatCode>0.0</c:formatCode>
                <c:ptCount val="12"/>
                <c:pt idx="0">
                  <c:v>5815.07</c:v>
                </c:pt>
                <c:pt idx="1">
                  <c:v>5701.4874999999993</c:v>
                </c:pt>
                <c:pt idx="2">
                  <c:v>5925.4554545454539</c:v>
                </c:pt>
                <c:pt idx="3">
                  <c:v>6027.97</c:v>
                </c:pt>
                <c:pt idx="4">
                  <c:v>6300.0776315789481</c:v>
                </c:pt>
                <c:pt idx="5">
                  <c:v>5833.2168181818179</c:v>
                </c:pt>
                <c:pt idx="6">
                  <c:v>5456.2165217391303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7963664"/>
        <c:axId val="187964224"/>
      </c:lineChart>
      <c:catAx>
        <c:axId val="18796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7964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964224"/>
        <c:scaling>
          <c:orientation val="minMax"/>
          <c:min val="5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7963664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801"/>
          <c:h val="6.05326132794551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1132156923749"/>
          <c:y val="0.15176495324414971"/>
          <c:w val="0.87087172218290065"/>
          <c:h val="0.65639810426543665"/>
        </c:manualLayout>
      </c:layout>
      <c:lineChart>
        <c:grouping val="standard"/>
        <c:varyColors val="0"/>
        <c:ser>
          <c:idx val="1"/>
          <c:order val="0"/>
          <c:tx>
            <c:strRef>
              <c:f>диаграмма!$E$103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107961568416892E-2"/>
                  <c:y val="-4.2701491831274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7227147457334887E-2"/>
                  <c:y val="-2.4942574400945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030209642420402E-2"/>
                  <c:y val="-3.395035570720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011079698675056E-2"/>
                  <c:y val="-2.56129140605776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8023768035989449E-2"/>
                  <c:y val="-3.31823084909909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2636250674037063E-2"/>
                  <c:y val="-3.79611513648680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5178122622962275E-2"/>
                  <c:y val="-3.8884801427654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1967354752284957E-2"/>
                  <c:y val="-3.80729168297304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8581059318904841E-2"/>
                  <c:y val="-2.70118295092366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5173226128937245E-2"/>
                  <c:y val="-2.8873223558535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6149431436693873E-2"/>
                  <c:y val="-5.1835757110878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9906801482030563E-2"/>
                  <c:y val="-3.10442228518652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диаграмма!$E$104:$E$115</c:f>
              <c:numCache>
                <c:formatCode>0.0</c:formatCode>
                <c:ptCount val="12"/>
                <c:pt idx="0">
                  <c:v>17459.886363636364</c:v>
                </c:pt>
                <c:pt idx="1">
                  <c:v>17728.625</c:v>
                </c:pt>
                <c:pt idx="2">
                  <c:v>16725.13</c:v>
                </c:pt>
                <c:pt idx="3">
                  <c:v>15631.55</c:v>
                </c:pt>
                <c:pt idx="4">
                  <c:v>14947.98</c:v>
                </c:pt>
                <c:pt idx="5">
                  <c:v>14266.875</c:v>
                </c:pt>
                <c:pt idx="6">
                  <c:v>13702.174999999999</c:v>
                </c:pt>
                <c:pt idx="7">
                  <c:v>14278.22</c:v>
                </c:pt>
                <c:pt idx="8">
                  <c:v>13776.19</c:v>
                </c:pt>
                <c:pt idx="9">
                  <c:v>14066.41</c:v>
                </c:pt>
                <c:pt idx="10">
                  <c:v>13725.12</c:v>
                </c:pt>
                <c:pt idx="11">
                  <c:v>13911.125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диаграмма!$F$103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38552417792558E-2"/>
                  <c:y val="2.31563062569465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8497377994957105E-2"/>
                  <c:y val="2.0306256946509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2370413525366437E-2"/>
                  <c:y val="-3.33970977285891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1924518747583548E-2"/>
                  <c:y val="-3.45737856326607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2019279300356432E-2"/>
                  <c:y val="-3.42471557888344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598003752947713E-2"/>
                  <c:y val="-3.7447629185516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6745093566527692E-2"/>
                  <c:y val="-3.30825584156968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3094866639972374E-2"/>
                  <c:y val="-3.44502787057864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4634908055223325E-3"/>
                  <c:y val="-1.47925048136378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0672132132400912E-2"/>
                  <c:y val="-3.4244548457287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9127791571856392E-2"/>
                  <c:y val="-3.02522502778604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3038218254373605E-2"/>
                  <c:y val="-2.7244031871761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диаграмма!$F$104:$F$115</c:f>
              <c:numCache>
                <c:formatCode>0.0</c:formatCode>
                <c:ptCount val="12"/>
                <c:pt idx="0">
                  <c:v>14076.37</c:v>
                </c:pt>
                <c:pt idx="1">
                  <c:v>14191.63</c:v>
                </c:pt>
                <c:pt idx="2">
                  <c:v>15656.79</c:v>
                </c:pt>
                <c:pt idx="3">
                  <c:v>17370.75</c:v>
                </c:pt>
                <c:pt idx="4">
                  <c:v>19434.38</c:v>
                </c:pt>
                <c:pt idx="5">
                  <c:v>18568.22</c:v>
                </c:pt>
                <c:pt idx="6">
                  <c:v>19046.737391304348</c:v>
                </c:pt>
                <c:pt idx="7">
                  <c:v>18572.375</c:v>
                </c:pt>
                <c:pt idx="8">
                  <c:v>18075.8</c:v>
                </c:pt>
                <c:pt idx="9">
                  <c:v>15765.33</c:v>
                </c:pt>
                <c:pt idx="10">
                  <c:v>15702.38</c:v>
                </c:pt>
                <c:pt idx="11">
                  <c:v>15914.29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диаграмма!$G$103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772757890391521E-2"/>
                  <c:y val="-3.54623127377467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449698987121805E-2"/>
                  <c:y val="-2.82521563532192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1204480049124338E-2"/>
                  <c:y val="-4.20170003600445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074280544078019E-2"/>
                  <c:y val="-4.493360247777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287220896895319E-2"/>
                  <c:y val="-3.25838174337797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1645390199620137E-2"/>
                  <c:y val="-3.6638118865278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4317101129121591E-2"/>
                  <c:y val="-2.70825461885758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6774842258620004E-2"/>
                  <c:y val="-2.18759255490680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4490020731123685E-2"/>
                  <c:y val="-3.2222288317340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1402153286636432E-2"/>
                  <c:y val="3.21157151578718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1081971543831292E-2"/>
                  <c:y val="2.8493480064494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964296684389899E-2"/>
                  <c:y val="-2.2808910317621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диаграмма!$G$104:$G$115</c:f>
              <c:numCache>
                <c:formatCode>0.0</c:formatCode>
                <c:ptCount val="12"/>
                <c:pt idx="0">
                  <c:v>14766.91</c:v>
                </c:pt>
                <c:pt idx="1">
                  <c:v>14531.125</c:v>
                </c:pt>
                <c:pt idx="2">
                  <c:v>13742.160909090908</c:v>
                </c:pt>
                <c:pt idx="3">
                  <c:v>12779.75</c:v>
                </c:pt>
                <c:pt idx="4">
                  <c:v>13504.998684210526</c:v>
                </c:pt>
                <c:pt idx="5">
                  <c:v>12776.591363636364</c:v>
                </c:pt>
                <c:pt idx="6">
                  <c:v>11380.55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9819072"/>
        <c:axId val="189819632"/>
      </c:lineChart>
      <c:catAx>
        <c:axId val="18981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9819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819632"/>
        <c:scaling>
          <c:orientation val="minMax"/>
          <c:min val="11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9819072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8122"/>
          <c:y val="0.9344093454470882"/>
          <c:w val="0.31331349188619262"/>
          <c:h val="5.68720379146941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9822992"/>
        <c:axId val="189823552"/>
        <c:axId val="0"/>
      </c:bar3DChart>
      <c:catAx>
        <c:axId val="18982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9823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823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98229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28</xdr:row>
      <xdr:rowOff>3174</xdr:rowOff>
    </xdr:from>
    <xdr:to>
      <xdr:col>7</xdr:col>
      <xdr:colOff>984250</xdr:colOff>
      <xdr:row>57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0.24374</cdr:x>
      <cdr:y>0.02851</cdr:y>
    </cdr:from>
    <cdr:to>
      <cdr:x>0.70944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75454" y="137861"/>
          <a:ext cx="4920720" cy="391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/>
            <a:t>Миграция</a:t>
          </a:r>
          <a:r>
            <a:rPr lang="ru-RU" sz="1600" b="1" baseline="0"/>
            <a:t> населения МО г.Норильск (поквартально)</a:t>
          </a:r>
          <a:endParaRPr lang="ru-RU" sz="16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27</xdr:row>
      <xdr:rowOff>28577</xdr:rowOff>
    </xdr:from>
    <xdr:to>
      <xdr:col>8</xdr:col>
      <xdr:colOff>21166</xdr:colOff>
      <xdr:row>54</xdr:row>
      <xdr:rowOff>95251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15</xdr:row>
      <xdr:rowOff>38100</xdr:rowOff>
    </xdr:from>
    <xdr:to>
      <xdr:col>2</xdr:col>
      <xdr:colOff>571500</xdr:colOff>
      <xdr:row>26</xdr:row>
      <xdr:rowOff>47625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676275</xdr:colOff>
      <xdr:row>15</xdr:row>
      <xdr:rowOff>38100</xdr:rowOff>
    </xdr:from>
    <xdr:to>
      <xdr:col>7</xdr:col>
      <xdr:colOff>952499</xdr:colOff>
      <xdr:row>26</xdr:row>
      <xdr:rowOff>47625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75</xdr:row>
      <xdr:rowOff>21167</xdr:rowOff>
    </xdr:from>
    <xdr:to>
      <xdr:col>10</xdr:col>
      <xdr:colOff>603249</xdr:colOff>
      <xdr:row>129</xdr:row>
      <xdr:rowOff>42331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42</xdr:row>
      <xdr:rowOff>0</xdr:rowOff>
    </xdr:from>
    <xdr:ext cx="4512469" cy="264560"/>
    <xdr:sp macro="" textlink="">
      <xdr:nvSpPr>
        <xdr:cNvPr id="2" name="TextBox 1"/>
        <xdr:cNvSpPr txBox="1"/>
      </xdr:nvSpPr>
      <xdr:spPr>
        <a:xfrm>
          <a:off x="11953875" y="9791700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4512469" cy="264560"/>
    <xdr:sp macro="" textlink="">
      <xdr:nvSpPr>
        <xdr:cNvPr id="3" name="TextBox 2"/>
        <xdr:cNvSpPr txBox="1"/>
      </xdr:nvSpPr>
      <xdr:spPr>
        <a:xfrm>
          <a:off x="11953875" y="10420350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4512469" cy="264560"/>
    <xdr:sp macro="" textlink="">
      <xdr:nvSpPr>
        <xdr:cNvPr id="4" name="TextBox 3"/>
        <xdr:cNvSpPr txBox="1"/>
      </xdr:nvSpPr>
      <xdr:spPr>
        <a:xfrm>
          <a:off x="11953875" y="11258550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14</xdr:col>
      <xdr:colOff>571500</xdr:colOff>
      <xdr:row>39</xdr:row>
      <xdr:rowOff>104775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14</xdr:col>
      <xdr:colOff>609039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21\&#1086;&#1073;&#1084;&#1077;&#1085;\Documents%20and%20Settings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</sheetPr>
  <dimension ref="A1:CC131"/>
  <sheetViews>
    <sheetView topLeftCell="A85" zoomScale="90" zoomScaleNormal="90" workbookViewId="0">
      <selection activeCell="F99" sqref="F99"/>
    </sheetView>
  </sheetViews>
  <sheetFormatPr defaultColWidth="9.140625" defaultRowHeight="12.75" x14ac:dyDescent="0.2"/>
  <cols>
    <col min="1" max="1" width="57.7109375" style="2" customWidth="1"/>
    <col min="2" max="2" width="16.7109375" style="2" customWidth="1"/>
    <col min="3" max="3" width="16.5703125" style="2" customWidth="1"/>
    <col min="4" max="4" width="15.42578125" style="2" customWidth="1"/>
    <col min="5" max="5" width="17.140625" style="2" customWidth="1"/>
    <col min="6" max="6" width="13.7109375" style="2" customWidth="1"/>
    <col min="7" max="8" width="13.5703125" style="2" customWidth="1"/>
    <col min="9" max="9" width="18.28515625" style="2" customWidth="1"/>
    <col min="10" max="10" width="15.42578125" style="2" customWidth="1"/>
    <col min="11" max="11" width="15.28515625" style="2" customWidth="1"/>
    <col min="12" max="12" width="16.7109375" style="2" customWidth="1"/>
    <col min="13" max="13" width="17.5703125" style="2" customWidth="1"/>
    <col min="14" max="15" width="14.28515625" style="2" customWidth="1"/>
    <col min="16" max="16" width="14.7109375" style="2" customWidth="1"/>
    <col min="17" max="17" width="14.5703125" style="2" bestFit="1" customWidth="1"/>
    <col min="18" max="18" width="14.85546875" style="2" customWidth="1"/>
    <col min="19" max="23" width="15.7109375" style="2" bestFit="1" customWidth="1"/>
    <col min="24" max="24" width="15.5703125" style="2" customWidth="1"/>
    <col min="25" max="29" width="15.7109375" style="2" bestFit="1" customWidth="1"/>
    <col min="30" max="30" width="15.42578125" style="2" customWidth="1"/>
    <col min="31" max="31" width="15.7109375" style="2" customWidth="1"/>
    <col min="32" max="32" width="16.140625" style="2" customWidth="1"/>
    <col min="33" max="33" width="17.85546875" style="2" customWidth="1"/>
    <col min="34" max="34" width="17.7109375" style="2" customWidth="1"/>
    <col min="35" max="35" width="15.7109375" style="2" customWidth="1"/>
    <col min="36" max="36" width="18.7109375" style="2" customWidth="1"/>
    <col min="37" max="37" width="15.85546875" style="2" customWidth="1"/>
    <col min="38" max="38" width="17.5703125" style="2" customWidth="1"/>
    <col min="39" max="39" width="14.42578125" style="2" bestFit="1" customWidth="1"/>
    <col min="40" max="40" width="16.140625" style="2" customWidth="1"/>
    <col min="41" max="42" width="14.42578125" style="2" bestFit="1" customWidth="1"/>
    <col min="43" max="44" width="14.5703125" style="2" customWidth="1"/>
    <col min="45" max="45" width="18.28515625" style="2" bestFit="1" customWidth="1"/>
    <col min="46" max="46" width="19.85546875" style="2" customWidth="1"/>
    <col min="47" max="48" width="19" style="2" customWidth="1"/>
    <col min="49" max="50" width="16.140625" style="2" customWidth="1"/>
    <col min="51" max="52" width="18.28515625" style="2" customWidth="1"/>
    <col min="53" max="53" width="16.28515625" style="2" customWidth="1"/>
    <col min="54" max="54" width="17.85546875" style="2" customWidth="1"/>
    <col min="55" max="55" width="14.5703125" style="2" bestFit="1" customWidth="1"/>
    <col min="56" max="56" width="14.5703125" style="2" customWidth="1"/>
    <col min="57" max="57" width="15.5703125" style="2" customWidth="1"/>
    <col min="58" max="58" width="18.28515625" style="2" customWidth="1"/>
    <col min="59" max="59" width="17.28515625" style="2" customWidth="1"/>
    <col min="60" max="60" width="16.140625" style="2" customWidth="1"/>
    <col min="61" max="61" width="17.140625" style="2" customWidth="1"/>
    <col min="62" max="62" width="16.28515625" style="2" customWidth="1"/>
    <col min="63" max="63" width="17.85546875" style="2" customWidth="1"/>
    <col min="64" max="64" width="13.85546875" style="2" customWidth="1"/>
    <col min="65" max="65" width="16.140625" style="2" customWidth="1"/>
    <col min="66" max="66" width="12.85546875" style="2" customWidth="1"/>
    <col min="67" max="68" width="14.5703125" style="2" customWidth="1"/>
    <col min="69" max="69" width="15.5703125" style="2" customWidth="1"/>
    <col min="70" max="70" width="18.28515625" style="2" customWidth="1"/>
    <col min="71" max="71" width="17.28515625" style="2" customWidth="1"/>
    <col min="72" max="72" width="16.140625" style="2" customWidth="1"/>
    <col min="73" max="73" width="17.140625" style="2" customWidth="1"/>
    <col min="74" max="74" width="16.28515625" style="2" customWidth="1"/>
    <col min="75" max="75" width="17.85546875" style="2" customWidth="1"/>
    <col min="76" max="76" width="13.85546875" style="2" customWidth="1"/>
    <col min="77" max="77" width="16.140625" style="2" customWidth="1"/>
    <col min="78" max="78" width="12.85546875" style="2" customWidth="1"/>
    <col min="79" max="80" width="14.5703125" style="2" customWidth="1"/>
    <col min="81" max="81" width="77.140625" style="2" bestFit="1" customWidth="1" collapsed="1"/>
    <col min="82" max="16384" width="9.140625" style="2"/>
  </cols>
  <sheetData>
    <row r="1" spans="1:59" ht="27.75" customHeight="1" x14ac:dyDescent="0.4">
      <c r="A1" s="104" t="s">
        <v>55</v>
      </c>
      <c r="B1" s="107" t="s">
        <v>413</v>
      </c>
      <c r="C1" s="107" t="s">
        <v>414</v>
      </c>
      <c r="D1" s="105"/>
      <c r="F1" s="106"/>
    </row>
    <row r="10" spans="1:59" ht="13.5" thickBot="1" x14ac:dyDescent="0.25"/>
    <row r="11" spans="1:59" ht="16.5" x14ac:dyDescent="0.25">
      <c r="A11" s="311" t="s">
        <v>34</v>
      </c>
      <c r="B11" s="158" t="str">
        <f>B1</f>
        <v>на 01.08.2014г.</v>
      </c>
      <c r="C11" s="159" t="str">
        <f>C1</f>
        <v>на 01.08.2015г.</v>
      </c>
      <c r="D11" s="96"/>
      <c r="BD11" s="692" t="s">
        <v>235</v>
      </c>
      <c r="BE11" s="692"/>
      <c r="BF11" s="692"/>
      <c r="BG11" s="692"/>
    </row>
    <row r="12" spans="1:59" ht="15.75" customHeight="1" x14ac:dyDescent="0.2">
      <c r="A12" s="312"/>
      <c r="B12" s="140"/>
      <c r="C12" s="313"/>
      <c r="P12" s="97"/>
    </row>
    <row r="13" spans="1:59" ht="16.5" x14ac:dyDescent="0.25">
      <c r="A13" s="314" t="s">
        <v>104</v>
      </c>
      <c r="B13" s="160">
        <v>50.3</v>
      </c>
      <c r="C13" s="424">
        <v>40.700000000000003</v>
      </c>
      <c r="D13" s="96"/>
      <c r="P13" s="3"/>
    </row>
    <row r="14" spans="1:59" ht="17.25" thickBot="1" x14ac:dyDescent="0.3">
      <c r="A14" s="315" t="s">
        <v>105</v>
      </c>
      <c r="B14" s="316">
        <v>49.7</v>
      </c>
      <c r="C14" s="317">
        <v>59.3</v>
      </c>
      <c r="P14" s="3"/>
    </row>
    <row r="15" spans="1:59" ht="17.25" thickBot="1" x14ac:dyDescent="0.3">
      <c r="A15" s="318"/>
      <c r="B15" s="319">
        <f>B14+B13</f>
        <v>100</v>
      </c>
      <c r="C15" s="320">
        <f>C14+C13</f>
        <v>100</v>
      </c>
      <c r="P15" s="3"/>
    </row>
    <row r="16" spans="1:59" ht="16.5" x14ac:dyDescent="0.25">
      <c r="A16" s="318" t="s">
        <v>35</v>
      </c>
      <c r="B16" s="321" t="str">
        <f>B1</f>
        <v>на 01.08.2014г.</v>
      </c>
      <c r="C16" s="322" t="str">
        <f>C1</f>
        <v>на 01.08.2015г.</v>
      </c>
      <c r="D16" s="96"/>
      <c r="P16" s="3"/>
    </row>
    <row r="17" spans="1:49" ht="16.5" x14ac:dyDescent="0.25">
      <c r="A17" s="323" t="s">
        <v>106</v>
      </c>
      <c r="B17" s="423">
        <v>39.9</v>
      </c>
      <c r="C17" s="424">
        <v>36.5</v>
      </c>
      <c r="D17" s="96"/>
      <c r="P17" s="3"/>
    </row>
    <row r="18" spans="1:49" ht="16.5" x14ac:dyDescent="0.25">
      <c r="A18" s="323" t="s">
        <v>107</v>
      </c>
      <c r="B18" s="423">
        <v>31.5</v>
      </c>
      <c r="C18" s="424">
        <v>31.8</v>
      </c>
      <c r="D18" s="96"/>
      <c r="P18" s="3"/>
    </row>
    <row r="19" spans="1:49" ht="17.25" thickBot="1" x14ac:dyDescent="0.3">
      <c r="A19" s="161" t="s">
        <v>108</v>
      </c>
      <c r="B19" s="324">
        <v>28.6</v>
      </c>
      <c r="C19" s="317">
        <v>31.7</v>
      </c>
      <c r="D19" s="96"/>
      <c r="P19" s="3"/>
    </row>
    <row r="20" spans="1:49" ht="16.5" x14ac:dyDescent="0.25">
      <c r="A20" s="325"/>
      <c r="B20" s="319">
        <f>B17+B18+B19</f>
        <v>100</v>
      </c>
      <c r="C20" s="320">
        <f>C17+C18+C19</f>
        <v>100</v>
      </c>
      <c r="D20" s="96"/>
      <c r="P20" s="3"/>
    </row>
    <row r="21" spans="1:49" ht="15.75" x14ac:dyDescent="0.25">
      <c r="A21" s="326" t="s">
        <v>169</v>
      </c>
      <c r="B21" s="162">
        <v>22</v>
      </c>
      <c r="C21" s="163">
        <v>23.8</v>
      </c>
      <c r="D21" s="8"/>
    </row>
    <row r="22" spans="1:49" ht="16.5" x14ac:dyDescent="0.25">
      <c r="A22" s="326" t="s">
        <v>170</v>
      </c>
      <c r="B22" s="162">
        <v>32.200000000000003</v>
      </c>
      <c r="C22" s="163">
        <v>31.2</v>
      </c>
      <c r="D22" s="1"/>
      <c r="E22" s="94"/>
    </row>
    <row r="23" spans="1:49" ht="16.5" x14ac:dyDescent="0.25">
      <c r="A23" s="326" t="s">
        <v>140</v>
      </c>
      <c r="B23" s="162">
        <v>30.9</v>
      </c>
      <c r="C23" s="163">
        <v>27.3</v>
      </c>
      <c r="D23" s="1"/>
      <c r="E23" s="94"/>
    </row>
    <row r="24" spans="1:49" ht="16.5" x14ac:dyDescent="0.25">
      <c r="A24" s="326" t="s">
        <v>288</v>
      </c>
      <c r="B24" s="162">
        <v>14.6</v>
      </c>
      <c r="C24" s="163">
        <v>16.600000000000001</v>
      </c>
      <c r="D24" s="1"/>
      <c r="E24" s="94"/>
    </row>
    <row r="25" spans="1:49" ht="16.5" thickBot="1" x14ac:dyDescent="0.3">
      <c r="A25" s="327" t="s">
        <v>224</v>
      </c>
      <c r="B25" s="328">
        <v>0.3</v>
      </c>
      <c r="C25" s="329">
        <v>1.1000000000000001</v>
      </c>
      <c r="D25" s="8"/>
    </row>
    <row r="26" spans="1:49" ht="17.25" thickBot="1" x14ac:dyDescent="0.25">
      <c r="B26" s="330">
        <f>B21+B22+B23+B24+B25</f>
        <v>99.999999999999986</v>
      </c>
      <c r="C26" s="330">
        <f>C21+C22+C23+C24+C25</f>
        <v>100</v>
      </c>
      <c r="D26" s="1"/>
      <c r="E26" s="95"/>
    </row>
    <row r="27" spans="1:49" x14ac:dyDescent="0.2">
      <c r="G27" s="147"/>
      <c r="H27" s="148" t="s">
        <v>186</v>
      </c>
      <c r="I27" s="148" t="s">
        <v>187</v>
      </c>
      <c r="J27" s="148" t="s">
        <v>188</v>
      </c>
      <c r="K27" s="148" t="s">
        <v>189</v>
      </c>
      <c r="L27" s="148" t="s">
        <v>190</v>
      </c>
      <c r="M27" s="148" t="s">
        <v>191</v>
      </c>
      <c r="N27" s="148" t="s">
        <v>192</v>
      </c>
      <c r="O27" s="148" t="s">
        <v>193</v>
      </c>
      <c r="P27" s="148" t="s">
        <v>194</v>
      </c>
      <c r="Q27" s="148" t="s">
        <v>195</v>
      </c>
      <c r="R27" s="148" t="s">
        <v>196</v>
      </c>
      <c r="S27" s="148" t="s">
        <v>197</v>
      </c>
      <c r="T27" s="148" t="s">
        <v>198</v>
      </c>
      <c r="U27" s="148" t="s">
        <v>199</v>
      </c>
      <c r="V27" s="148" t="s">
        <v>200</v>
      </c>
      <c r="W27" s="148" t="s">
        <v>201</v>
      </c>
      <c r="X27" s="148" t="s">
        <v>202</v>
      </c>
      <c r="Y27" s="148" t="s">
        <v>203</v>
      </c>
      <c r="Z27" s="148" t="s">
        <v>204</v>
      </c>
      <c r="AA27" s="148" t="s">
        <v>205</v>
      </c>
      <c r="AB27" s="148" t="s">
        <v>206</v>
      </c>
      <c r="AC27" s="148" t="s">
        <v>207</v>
      </c>
      <c r="AD27" s="148" t="s">
        <v>208</v>
      </c>
      <c r="AE27" s="148" t="s">
        <v>209</v>
      </c>
      <c r="AF27" s="148" t="s">
        <v>210</v>
      </c>
      <c r="AG27" s="148" t="s">
        <v>211</v>
      </c>
      <c r="AH27" s="149" t="s">
        <v>212</v>
      </c>
      <c r="AI27" s="149" t="s">
        <v>214</v>
      </c>
      <c r="AJ27" s="149" t="s">
        <v>215</v>
      </c>
      <c r="AK27" s="149" t="s">
        <v>216</v>
      </c>
      <c r="AL27" s="149" t="s">
        <v>218</v>
      </c>
      <c r="AM27" s="149" t="s">
        <v>219</v>
      </c>
      <c r="AN27" s="149" t="s">
        <v>225</v>
      </c>
      <c r="AO27" s="149" t="s">
        <v>227</v>
      </c>
      <c r="AP27" s="150" t="s">
        <v>232</v>
      </c>
      <c r="AQ27" s="150" t="s">
        <v>272</v>
      </c>
      <c r="AR27" s="150" t="s">
        <v>287</v>
      </c>
      <c r="AS27" s="150" t="s">
        <v>294</v>
      </c>
      <c r="AT27" s="150" t="s">
        <v>300</v>
      </c>
      <c r="AU27" s="150" t="s">
        <v>322</v>
      </c>
      <c r="AV27" s="150" t="s">
        <v>362</v>
      </c>
      <c r="AW27" s="150" t="s">
        <v>386</v>
      </c>
    </row>
    <row r="28" spans="1:49" ht="16.5" x14ac:dyDescent="0.2">
      <c r="G28" s="151" t="s">
        <v>63</v>
      </c>
      <c r="H28" s="152">
        <v>697</v>
      </c>
      <c r="I28" s="152">
        <v>675</v>
      </c>
      <c r="J28" s="152">
        <v>619</v>
      </c>
      <c r="K28" s="152">
        <v>826</v>
      </c>
      <c r="L28" s="152">
        <v>655</v>
      </c>
      <c r="M28" s="152">
        <v>815</v>
      </c>
      <c r="N28" s="152">
        <v>681</v>
      </c>
      <c r="O28" s="152">
        <v>1011</v>
      </c>
      <c r="P28" s="152">
        <v>862</v>
      </c>
      <c r="Q28" s="152">
        <v>865</v>
      </c>
      <c r="R28" s="152">
        <v>903</v>
      </c>
      <c r="S28" s="152">
        <v>829</v>
      </c>
      <c r="T28" s="152">
        <v>957</v>
      </c>
      <c r="U28" s="152">
        <v>1049</v>
      </c>
      <c r="V28" s="152">
        <v>1015</v>
      </c>
      <c r="W28" s="152">
        <v>1149</v>
      </c>
      <c r="X28" s="152">
        <v>601</v>
      </c>
      <c r="Y28" s="152">
        <v>1069</v>
      </c>
      <c r="Z28" s="152">
        <v>939</v>
      </c>
      <c r="AA28" s="152">
        <v>552</v>
      </c>
      <c r="AB28" s="152">
        <v>855</v>
      </c>
      <c r="AC28" s="152">
        <v>976</v>
      </c>
      <c r="AD28" s="152">
        <v>1392</v>
      </c>
      <c r="AE28" s="152">
        <v>1125</v>
      </c>
      <c r="AF28" s="152">
        <v>2202</v>
      </c>
      <c r="AG28" s="152">
        <v>2004</v>
      </c>
      <c r="AH28" s="153">
        <v>2503</v>
      </c>
      <c r="AI28" s="153">
        <v>2952</v>
      </c>
      <c r="AJ28" s="153">
        <v>2754</v>
      </c>
      <c r="AK28" s="153">
        <v>2585</v>
      </c>
      <c r="AL28" s="153">
        <v>2679</v>
      </c>
      <c r="AM28" s="153">
        <v>2969</v>
      </c>
      <c r="AN28" s="153">
        <v>2849</v>
      </c>
      <c r="AO28" s="153">
        <v>2109</v>
      </c>
      <c r="AP28" s="145">
        <v>3192</v>
      </c>
      <c r="AQ28" s="145">
        <v>2858</v>
      </c>
      <c r="AR28" s="145">
        <v>2252</v>
      </c>
      <c r="AS28" s="145">
        <v>3554</v>
      </c>
      <c r="AT28" s="145">
        <v>2982</v>
      </c>
      <c r="AU28" s="145">
        <v>3268</v>
      </c>
      <c r="AV28" s="145">
        <v>2336</v>
      </c>
      <c r="AW28" s="145">
        <v>3474</v>
      </c>
    </row>
    <row r="29" spans="1:49" ht="16.5" x14ac:dyDescent="0.2">
      <c r="G29" s="151" t="s">
        <v>64</v>
      </c>
      <c r="H29" s="152">
        <v>1383</v>
      </c>
      <c r="I29" s="152">
        <v>1752</v>
      </c>
      <c r="J29" s="152">
        <v>2669</v>
      </c>
      <c r="K29" s="152">
        <v>2226</v>
      </c>
      <c r="L29" s="152">
        <v>1365</v>
      </c>
      <c r="M29" s="152">
        <v>1856</v>
      </c>
      <c r="N29" s="152">
        <v>2686</v>
      </c>
      <c r="O29" s="152">
        <v>2182</v>
      </c>
      <c r="P29" s="152">
        <v>1672</v>
      </c>
      <c r="Q29" s="152">
        <v>1752</v>
      </c>
      <c r="R29" s="152">
        <v>2555</v>
      </c>
      <c r="S29" s="152">
        <v>1755</v>
      </c>
      <c r="T29" s="152">
        <v>1600</v>
      </c>
      <c r="U29" s="152">
        <v>1821</v>
      </c>
      <c r="V29" s="152">
        <v>2705</v>
      </c>
      <c r="W29" s="152">
        <v>1746</v>
      </c>
      <c r="X29" s="152">
        <v>1356</v>
      </c>
      <c r="Y29" s="152">
        <v>1657</v>
      </c>
      <c r="Z29" s="152">
        <v>2159</v>
      </c>
      <c r="AA29" s="152">
        <v>1580</v>
      </c>
      <c r="AB29" s="152">
        <v>1256</v>
      </c>
      <c r="AC29" s="152">
        <v>1748</v>
      </c>
      <c r="AD29" s="152">
        <v>2311</v>
      </c>
      <c r="AE29" s="152">
        <v>1681</v>
      </c>
      <c r="AF29" s="152">
        <v>1486</v>
      </c>
      <c r="AG29" s="152">
        <v>2039</v>
      </c>
      <c r="AH29" s="153">
        <v>2667</v>
      </c>
      <c r="AI29" s="153">
        <v>2687</v>
      </c>
      <c r="AJ29" s="153">
        <v>2181</v>
      </c>
      <c r="AK29" s="153">
        <v>2695</v>
      </c>
      <c r="AL29" s="153">
        <v>3950</v>
      </c>
      <c r="AM29" s="153">
        <v>3372</v>
      </c>
      <c r="AN29" s="153">
        <v>2664</v>
      </c>
      <c r="AO29" s="153">
        <v>3291</v>
      </c>
      <c r="AP29" s="145">
        <v>4263</v>
      </c>
      <c r="AQ29" s="145">
        <v>3654</v>
      </c>
      <c r="AR29" s="145">
        <v>3012</v>
      </c>
      <c r="AS29" s="145">
        <v>3149</v>
      </c>
      <c r="AT29" s="145">
        <v>4063</v>
      </c>
      <c r="AU29" s="145">
        <v>3870</v>
      </c>
      <c r="AV29" s="145">
        <v>2735</v>
      </c>
      <c r="AW29" s="145">
        <v>3111</v>
      </c>
    </row>
    <row r="30" spans="1:49" ht="17.25" thickBot="1" x14ac:dyDescent="0.25">
      <c r="G30" s="154" t="s">
        <v>213</v>
      </c>
      <c r="H30" s="155">
        <f t="shared" ref="H30:Y30" si="0">H29-H28</f>
        <v>686</v>
      </c>
      <c r="I30" s="155">
        <f t="shared" si="0"/>
        <v>1077</v>
      </c>
      <c r="J30" s="155">
        <f t="shared" si="0"/>
        <v>2050</v>
      </c>
      <c r="K30" s="155">
        <f t="shared" si="0"/>
        <v>1400</v>
      </c>
      <c r="L30" s="155">
        <f t="shared" si="0"/>
        <v>710</v>
      </c>
      <c r="M30" s="155">
        <f t="shared" si="0"/>
        <v>1041</v>
      </c>
      <c r="N30" s="155">
        <f t="shared" si="0"/>
        <v>2005</v>
      </c>
      <c r="O30" s="155">
        <f t="shared" si="0"/>
        <v>1171</v>
      </c>
      <c r="P30" s="155">
        <f t="shared" si="0"/>
        <v>810</v>
      </c>
      <c r="Q30" s="155">
        <f t="shared" si="0"/>
        <v>887</v>
      </c>
      <c r="R30" s="155">
        <f t="shared" si="0"/>
        <v>1652</v>
      </c>
      <c r="S30" s="155">
        <f t="shared" si="0"/>
        <v>926</v>
      </c>
      <c r="T30" s="155">
        <f t="shared" si="0"/>
        <v>643</v>
      </c>
      <c r="U30" s="155">
        <f t="shared" si="0"/>
        <v>772</v>
      </c>
      <c r="V30" s="155">
        <f t="shared" si="0"/>
        <v>1690</v>
      </c>
      <c r="W30" s="155">
        <f t="shared" si="0"/>
        <v>597</v>
      </c>
      <c r="X30" s="155">
        <f t="shared" si="0"/>
        <v>755</v>
      </c>
      <c r="Y30" s="155">
        <f t="shared" si="0"/>
        <v>588</v>
      </c>
      <c r="Z30" s="155">
        <f>Z28-Z29</f>
        <v>-1220</v>
      </c>
      <c r="AA30" s="155">
        <f t="shared" ref="AA30:AM30" si="1">AA28-AA29</f>
        <v>-1028</v>
      </c>
      <c r="AB30" s="155">
        <f t="shared" si="1"/>
        <v>-401</v>
      </c>
      <c r="AC30" s="155">
        <f t="shared" si="1"/>
        <v>-772</v>
      </c>
      <c r="AD30" s="155">
        <f t="shared" si="1"/>
        <v>-919</v>
      </c>
      <c r="AE30" s="155">
        <f t="shared" si="1"/>
        <v>-556</v>
      </c>
      <c r="AF30" s="155">
        <f t="shared" si="1"/>
        <v>716</v>
      </c>
      <c r="AG30" s="155">
        <f t="shared" si="1"/>
        <v>-35</v>
      </c>
      <c r="AH30" s="156">
        <f t="shared" si="1"/>
        <v>-164</v>
      </c>
      <c r="AI30" s="156">
        <f t="shared" si="1"/>
        <v>265</v>
      </c>
      <c r="AJ30" s="156">
        <f t="shared" si="1"/>
        <v>573</v>
      </c>
      <c r="AK30" s="156">
        <f t="shared" si="1"/>
        <v>-110</v>
      </c>
      <c r="AL30" s="156">
        <f t="shared" si="1"/>
        <v>-1271</v>
      </c>
      <c r="AM30" s="156">
        <f t="shared" si="1"/>
        <v>-403</v>
      </c>
      <c r="AN30" s="156">
        <f t="shared" ref="AN30:AS30" si="2">AN28-AN29</f>
        <v>185</v>
      </c>
      <c r="AO30" s="156">
        <f t="shared" si="2"/>
        <v>-1182</v>
      </c>
      <c r="AP30" s="157">
        <f t="shared" si="2"/>
        <v>-1071</v>
      </c>
      <c r="AQ30" s="157">
        <f t="shared" si="2"/>
        <v>-796</v>
      </c>
      <c r="AR30" s="157">
        <f t="shared" si="2"/>
        <v>-760</v>
      </c>
      <c r="AS30" s="157">
        <f t="shared" si="2"/>
        <v>405</v>
      </c>
      <c r="AT30" s="157">
        <f t="shared" ref="AT30:AU30" si="3">AT28-AT29</f>
        <v>-1081</v>
      </c>
      <c r="AU30" s="157">
        <f t="shared" si="3"/>
        <v>-602</v>
      </c>
      <c r="AV30" s="157">
        <f t="shared" ref="AV30:AW30" si="4">AV28-AV29</f>
        <v>-399</v>
      </c>
      <c r="AW30" s="157">
        <f t="shared" si="4"/>
        <v>363</v>
      </c>
    </row>
    <row r="32" spans="1:49" x14ac:dyDescent="0.2">
      <c r="A32" s="4"/>
      <c r="B32" s="4"/>
    </row>
    <row r="33" spans="4:48" ht="15.75" customHeight="1" x14ac:dyDescent="0.2"/>
    <row r="34" spans="4:48" ht="15.75" customHeight="1" x14ac:dyDescent="0.2"/>
    <row r="35" spans="4:48" x14ac:dyDescent="0.2">
      <c r="AT35" s="48"/>
      <c r="AU35" s="48"/>
      <c r="AV35" s="48"/>
    </row>
    <row r="36" spans="4:48" x14ac:dyDescent="0.2">
      <c r="AT36" s="48"/>
      <c r="AU36" s="48"/>
      <c r="AV36" s="48"/>
    </row>
    <row r="40" spans="4:48" ht="16.5" x14ac:dyDescent="0.25">
      <c r="E40" s="5"/>
      <c r="F40" s="4"/>
      <c r="G40" s="4"/>
    </row>
    <row r="41" spans="4:48" x14ac:dyDescent="0.2">
      <c r="E41" s="4"/>
      <c r="F41" s="4"/>
      <c r="G41" s="4"/>
    </row>
    <row r="42" spans="4:48" x14ac:dyDescent="0.2">
      <c r="E42" s="4"/>
      <c r="F42" s="4"/>
      <c r="G42" s="4"/>
    </row>
    <row r="43" spans="4:48" ht="16.5" x14ac:dyDescent="0.2">
      <c r="E43" s="36"/>
    </row>
    <row r="44" spans="4:48" ht="17.25" customHeight="1" x14ac:dyDescent="0.25">
      <c r="D44" s="5"/>
      <c r="E44" s="5"/>
    </row>
    <row r="45" spans="4:48" ht="16.5" x14ac:dyDescent="0.25">
      <c r="D45" s="5"/>
      <c r="E45" s="36"/>
    </row>
    <row r="46" spans="4:48" ht="16.5" x14ac:dyDescent="0.25">
      <c r="D46" s="36"/>
      <c r="E46" s="5"/>
    </row>
    <row r="47" spans="4:48" ht="16.5" x14ac:dyDescent="0.25">
      <c r="D47" s="36"/>
      <c r="E47" s="5"/>
    </row>
    <row r="48" spans="4:48" ht="16.5" x14ac:dyDescent="0.25">
      <c r="D48" s="5"/>
      <c r="E48" s="4"/>
      <c r="F48" s="108"/>
    </row>
    <row r="49" spans="4:5" ht="16.5" x14ac:dyDescent="0.25">
      <c r="D49" s="5"/>
      <c r="E49" s="4"/>
    </row>
    <row r="50" spans="4:5" ht="16.5" x14ac:dyDescent="0.25">
      <c r="D50" s="5"/>
      <c r="E50" s="4"/>
    </row>
    <row r="51" spans="4:5" ht="16.5" x14ac:dyDescent="0.25">
      <c r="D51" s="5"/>
      <c r="E51" s="4"/>
    </row>
    <row r="52" spans="4:5" ht="16.5" x14ac:dyDescent="0.25">
      <c r="D52" s="5"/>
      <c r="E52" s="4"/>
    </row>
    <row r="66" spans="1:80" x14ac:dyDescent="0.2">
      <c r="L66" s="4"/>
      <c r="M66" s="4"/>
    </row>
    <row r="71" spans="1:80" ht="16.5" x14ac:dyDescent="0.25">
      <c r="A71" s="7"/>
      <c r="B71" s="10"/>
      <c r="C71" s="10"/>
    </row>
    <row r="72" spans="1:80" ht="13.5" thickBot="1" x14ac:dyDescent="0.25"/>
    <row r="73" spans="1:80" ht="30.75" customHeight="1" thickBot="1" x14ac:dyDescent="0.3">
      <c r="A73" s="576" t="s">
        <v>26</v>
      </c>
      <c r="B73" s="577" t="s">
        <v>416</v>
      </c>
      <c r="C73" s="578" t="s">
        <v>417</v>
      </c>
      <c r="D73" s="87"/>
      <c r="E73" s="87"/>
    </row>
    <row r="74" spans="1:80" ht="13.5" customHeight="1" x14ac:dyDescent="0.25">
      <c r="A74" s="579"/>
      <c r="B74" s="580"/>
      <c r="C74" s="581"/>
      <c r="D74" s="87"/>
      <c r="E74" s="87"/>
      <c r="G74" s="74"/>
    </row>
    <row r="75" spans="1:80" s="16" customFormat="1" ht="15.75" x14ac:dyDescent="0.25">
      <c r="A75" s="582" t="s">
        <v>318</v>
      </c>
      <c r="B75" s="583">
        <v>3765.76</v>
      </c>
      <c r="C75" s="583">
        <v>3180.11</v>
      </c>
      <c r="D75" s="87"/>
      <c r="E75" s="215"/>
      <c r="G75" s="76"/>
      <c r="I75" s="77"/>
      <c r="J75" s="78"/>
      <c r="AV75" s="213"/>
      <c r="BY75" s="213"/>
      <c r="BZ75" s="213"/>
      <c r="CA75" s="213"/>
      <c r="CB75" s="213"/>
    </row>
    <row r="76" spans="1:80" s="16" customFormat="1" ht="16.5" customHeight="1" x14ac:dyDescent="0.25">
      <c r="A76" s="582" t="s">
        <v>56</v>
      </c>
      <c r="B76" s="583">
        <v>4224.0200000000004</v>
      </c>
      <c r="C76" s="583">
        <v>3592.64</v>
      </c>
      <c r="D76" s="87"/>
      <c r="E76" s="214"/>
      <c r="G76" s="76"/>
      <c r="I76" s="77"/>
      <c r="J76" s="78"/>
      <c r="AV76" s="213"/>
      <c r="BY76" s="213"/>
      <c r="BZ76" s="213"/>
      <c r="CA76" s="213"/>
      <c r="CB76" s="213"/>
    </row>
    <row r="77" spans="1:80" s="16" customFormat="1" ht="15.75" x14ac:dyDescent="0.25">
      <c r="A77" s="582" t="s">
        <v>353</v>
      </c>
      <c r="B77" s="583">
        <v>5376.96</v>
      </c>
      <c r="C77" s="583">
        <v>4787.6099999999997</v>
      </c>
      <c r="D77" s="87"/>
      <c r="E77" s="215"/>
      <c r="G77" s="76"/>
      <c r="I77" s="77"/>
      <c r="J77" s="78"/>
      <c r="AV77" s="213"/>
      <c r="BY77" s="213"/>
      <c r="BZ77" s="213"/>
      <c r="CA77" s="213"/>
      <c r="CB77" s="213"/>
    </row>
    <row r="78" spans="1:80" s="16" customFormat="1" ht="15.75" x14ac:dyDescent="0.25">
      <c r="A78" s="582" t="s">
        <v>141</v>
      </c>
      <c r="B78" s="583">
        <v>5402.63</v>
      </c>
      <c r="C78" s="583">
        <v>4858.7700000000004</v>
      </c>
      <c r="D78" s="87"/>
      <c r="E78" s="215"/>
      <c r="F78" s="79"/>
      <c r="G78" s="80"/>
      <c r="I78" s="81"/>
      <c r="J78" s="82"/>
      <c r="AV78" s="213"/>
      <c r="BY78" s="213"/>
      <c r="BZ78" s="213"/>
      <c r="CA78" s="213"/>
      <c r="CB78" s="213"/>
    </row>
    <row r="79" spans="1:80" s="16" customFormat="1" ht="15.75" x14ac:dyDescent="0.25">
      <c r="A79" s="582" t="s">
        <v>1</v>
      </c>
      <c r="B79" s="583">
        <v>5601.36</v>
      </c>
      <c r="C79" s="583">
        <v>5116.3999999999996</v>
      </c>
      <c r="D79" s="87"/>
      <c r="E79" s="215"/>
      <c r="F79" s="79"/>
      <c r="G79" s="80"/>
      <c r="I79" s="81"/>
      <c r="J79" s="82"/>
      <c r="AV79" s="213"/>
      <c r="BY79" s="213"/>
      <c r="BZ79" s="213"/>
      <c r="CA79" s="213"/>
      <c r="CB79" s="213"/>
    </row>
    <row r="80" spans="1:80" s="213" customFormat="1" ht="15.75" x14ac:dyDescent="0.25">
      <c r="A80" s="584" t="s">
        <v>340</v>
      </c>
      <c r="B80" s="585">
        <v>5623.5</v>
      </c>
      <c r="C80" s="585">
        <v>4926.45</v>
      </c>
      <c r="D80" s="87"/>
      <c r="E80" s="215"/>
      <c r="F80" s="79"/>
      <c r="G80" s="80"/>
      <c r="I80" s="81"/>
      <c r="J80" s="82"/>
    </row>
    <row r="81" spans="1:11" ht="15.75" x14ac:dyDescent="0.25">
      <c r="A81" s="584" t="s">
        <v>339</v>
      </c>
      <c r="B81" s="585">
        <v>6119.64</v>
      </c>
      <c r="C81" s="585">
        <v>5910.16</v>
      </c>
      <c r="D81" s="87"/>
      <c r="E81" s="216"/>
      <c r="F81" s="83"/>
      <c r="G81" s="4"/>
      <c r="H81" s="4"/>
      <c r="I81" s="84"/>
      <c r="J81" s="84"/>
    </row>
    <row r="82" spans="1:11" ht="15.75" x14ac:dyDescent="0.25">
      <c r="A82" s="582" t="s">
        <v>0</v>
      </c>
      <c r="B82" s="583">
        <v>6426.21</v>
      </c>
      <c r="C82" s="583">
        <v>5589.37</v>
      </c>
      <c r="D82" s="87"/>
      <c r="E82" s="215"/>
      <c r="F82" s="4"/>
      <c r="G82" s="85"/>
      <c r="H82" s="86"/>
      <c r="I82" s="87"/>
      <c r="J82" s="88"/>
      <c r="K82" s="75"/>
    </row>
    <row r="83" spans="1:11" s="65" customFormat="1" ht="16.5" thickBot="1" x14ac:dyDescent="0.3">
      <c r="A83" s="586" t="s">
        <v>319</v>
      </c>
      <c r="B83" s="587">
        <v>8357.14</v>
      </c>
      <c r="C83" s="587">
        <v>7949.59</v>
      </c>
      <c r="D83" s="87"/>
      <c r="E83" s="215"/>
      <c r="F83" s="89"/>
      <c r="G83" s="90"/>
      <c r="H83" s="91"/>
      <c r="I83" s="92"/>
      <c r="J83" s="93"/>
    </row>
    <row r="84" spans="1:11" x14ac:dyDescent="0.2">
      <c r="E84" s="4"/>
      <c r="F84" s="4"/>
    </row>
    <row r="85" spans="1:11" ht="29.25" customHeight="1" x14ac:dyDescent="0.2">
      <c r="A85" s="588"/>
      <c r="C85" s="589"/>
      <c r="E85" s="4"/>
      <c r="G85" s="4"/>
    </row>
    <row r="86" spans="1:11" ht="31.5" customHeight="1" x14ac:dyDescent="0.2">
      <c r="A86" s="4"/>
      <c r="B86" s="4"/>
      <c r="C86" s="4"/>
      <c r="D86" s="4"/>
      <c r="E86" s="4"/>
      <c r="F86" s="4"/>
      <c r="G86" s="4"/>
    </row>
    <row r="87" spans="1:11" x14ac:dyDescent="0.2">
      <c r="A87" s="4"/>
      <c r="B87" s="4"/>
      <c r="C87" s="4"/>
      <c r="D87" s="4"/>
      <c r="E87" s="4"/>
      <c r="F87" s="4"/>
      <c r="G87" s="4"/>
    </row>
    <row r="88" spans="1:11" x14ac:dyDescent="0.2">
      <c r="A88" s="4"/>
      <c r="B88" s="4"/>
      <c r="C88" s="4"/>
      <c r="D88" s="4"/>
      <c r="E88" s="4"/>
      <c r="F88" s="4"/>
      <c r="G88" s="4"/>
    </row>
    <row r="89" spans="1:11" x14ac:dyDescent="0.2">
      <c r="A89" s="4"/>
      <c r="B89" s="4"/>
      <c r="C89" s="4"/>
      <c r="D89" s="4"/>
      <c r="E89" s="4"/>
      <c r="F89" s="4"/>
      <c r="G89" s="4"/>
    </row>
    <row r="90" spans="1:11" x14ac:dyDescent="0.2">
      <c r="A90" s="4"/>
      <c r="B90" s="4"/>
      <c r="C90" s="4"/>
      <c r="D90" s="4"/>
      <c r="E90" s="4"/>
      <c r="F90" s="4"/>
      <c r="G90" s="4"/>
    </row>
    <row r="91" spans="1:11" x14ac:dyDescent="0.2">
      <c r="A91" s="4"/>
      <c r="B91" s="4"/>
      <c r="C91" s="4"/>
      <c r="D91" s="4"/>
      <c r="E91" s="4"/>
      <c r="F91" s="4"/>
      <c r="G91" s="4"/>
    </row>
    <row r="92" spans="1:11" x14ac:dyDescent="0.2">
      <c r="A92" s="4"/>
      <c r="B92" s="4"/>
      <c r="C92" s="4"/>
      <c r="D92" s="4"/>
      <c r="E92" s="4"/>
      <c r="F92" s="4"/>
      <c r="G92" s="4"/>
    </row>
    <row r="93" spans="1:11" x14ac:dyDescent="0.2">
      <c r="A93" s="4"/>
      <c r="B93" s="4"/>
      <c r="C93" s="4"/>
      <c r="D93" s="4"/>
      <c r="E93" s="4"/>
      <c r="F93" s="4"/>
      <c r="G93" s="4"/>
    </row>
    <row r="94" spans="1:11" x14ac:dyDescent="0.2">
      <c r="A94" s="4"/>
      <c r="B94" s="4"/>
      <c r="C94" s="4"/>
      <c r="D94" s="4"/>
      <c r="E94" s="4"/>
      <c r="F94" s="4"/>
      <c r="G94" s="4"/>
    </row>
    <row r="95" spans="1:11" x14ac:dyDescent="0.2">
      <c r="A95" s="4"/>
      <c r="B95" s="4"/>
      <c r="C95" s="4"/>
      <c r="D95" s="4"/>
      <c r="E95" s="4"/>
      <c r="F95" s="4"/>
      <c r="G95" s="4"/>
    </row>
    <row r="96" spans="1:11" x14ac:dyDescent="0.2">
      <c r="A96" s="4"/>
      <c r="B96" s="4"/>
      <c r="C96" s="4"/>
      <c r="D96" s="4"/>
      <c r="E96" s="4"/>
      <c r="F96" s="4"/>
      <c r="G96" s="4"/>
    </row>
    <row r="97" spans="1:19" x14ac:dyDescent="0.2">
      <c r="A97" s="4"/>
      <c r="B97" s="4"/>
      <c r="C97" s="4"/>
      <c r="D97" s="4"/>
      <c r="E97" s="4"/>
      <c r="F97" s="4"/>
      <c r="G97" s="4"/>
    </row>
    <row r="98" spans="1:19" x14ac:dyDescent="0.2">
      <c r="A98" s="4"/>
      <c r="B98" s="4"/>
      <c r="C98" s="4"/>
      <c r="D98" s="4"/>
      <c r="E98" s="4"/>
      <c r="F98" s="4"/>
      <c r="G98" s="4"/>
    </row>
    <row r="99" spans="1:19" x14ac:dyDescent="0.2">
      <c r="A99" s="4"/>
      <c r="B99" s="4"/>
      <c r="C99" s="4"/>
      <c r="D99" s="4"/>
      <c r="E99" s="4"/>
      <c r="F99" s="4"/>
      <c r="G99" s="4"/>
    </row>
    <row r="100" spans="1:19" x14ac:dyDescent="0.2">
      <c r="A100" s="4"/>
      <c r="B100" s="4"/>
      <c r="C100" s="590"/>
      <c r="D100" s="4"/>
      <c r="E100" s="4"/>
      <c r="F100" s="4"/>
      <c r="G100" s="4"/>
    </row>
    <row r="101" spans="1:19" ht="13.5" thickBot="1" x14ac:dyDescent="0.25">
      <c r="A101" s="4"/>
      <c r="B101" s="4"/>
      <c r="C101" s="4"/>
      <c r="D101" s="4"/>
      <c r="E101" s="4"/>
      <c r="F101" s="4"/>
      <c r="G101" s="4"/>
    </row>
    <row r="102" spans="1:19" ht="16.5" customHeight="1" thickBot="1" x14ac:dyDescent="0.25">
      <c r="A102" s="687" t="s">
        <v>168</v>
      </c>
      <c r="B102" s="689" t="s">
        <v>5</v>
      </c>
      <c r="C102" s="690"/>
      <c r="D102" s="691"/>
      <c r="E102" s="689" t="s">
        <v>6</v>
      </c>
      <c r="F102" s="690"/>
      <c r="G102" s="691"/>
      <c r="H102" s="693" t="s">
        <v>8</v>
      </c>
      <c r="I102" s="694"/>
      <c r="J102" s="695"/>
      <c r="K102" s="693" t="s">
        <v>7</v>
      </c>
      <c r="L102" s="694"/>
      <c r="M102" s="695"/>
      <c r="N102" s="693" t="s">
        <v>163</v>
      </c>
      <c r="O102" s="694"/>
      <c r="P102" s="695"/>
      <c r="Q102" s="693" t="s">
        <v>164</v>
      </c>
      <c r="R102" s="694"/>
      <c r="S102" s="695"/>
    </row>
    <row r="103" spans="1:19" ht="16.5" thickBot="1" x14ac:dyDescent="0.3">
      <c r="A103" s="688"/>
      <c r="B103" s="164">
        <v>2013</v>
      </c>
      <c r="C103" s="165">
        <v>2014</v>
      </c>
      <c r="D103" s="166">
        <v>2015</v>
      </c>
      <c r="E103" s="164">
        <v>2013</v>
      </c>
      <c r="F103" s="165">
        <v>2014</v>
      </c>
      <c r="G103" s="166">
        <v>2015</v>
      </c>
      <c r="H103" s="164">
        <v>2013</v>
      </c>
      <c r="I103" s="165">
        <v>2014</v>
      </c>
      <c r="J103" s="166">
        <v>2015</v>
      </c>
      <c r="K103" s="164">
        <v>2013</v>
      </c>
      <c r="L103" s="165">
        <v>2014</v>
      </c>
      <c r="M103" s="166">
        <v>2015</v>
      </c>
      <c r="N103" s="164">
        <v>2013</v>
      </c>
      <c r="O103" s="165">
        <v>2014</v>
      </c>
      <c r="P103" s="166">
        <v>2015</v>
      </c>
      <c r="Q103" s="164">
        <v>2013</v>
      </c>
      <c r="R103" s="165">
        <v>2014</v>
      </c>
      <c r="S103" s="166">
        <v>2015</v>
      </c>
    </row>
    <row r="104" spans="1:19" ht="16.5" x14ac:dyDescent="0.25">
      <c r="A104" s="591" t="s">
        <v>9</v>
      </c>
      <c r="B104" s="167">
        <v>8048.7713636363642</v>
      </c>
      <c r="C104" s="168">
        <v>7294.3281818181822</v>
      </c>
      <c r="D104" s="169">
        <v>5815.07</v>
      </c>
      <c r="E104" s="170">
        <v>17459.886363636364</v>
      </c>
      <c r="F104" s="169">
        <v>14076.37</v>
      </c>
      <c r="G104" s="171">
        <v>14766.91</v>
      </c>
      <c r="H104" s="167">
        <v>1636.57</v>
      </c>
      <c r="I104" s="168">
        <v>1423.18</v>
      </c>
      <c r="J104" s="169">
        <v>1243.48</v>
      </c>
      <c r="K104" s="172">
        <v>712.36</v>
      </c>
      <c r="L104" s="173">
        <v>734.14</v>
      </c>
      <c r="M104" s="169">
        <v>784.33</v>
      </c>
      <c r="N104" s="172">
        <v>1669.91</v>
      </c>
      <c r="O104" s="173">
        <v>1244.8</v>
      </c>
      <c r="P104" s="169">
        <v>1251.8499999999999</v>
      </c>
      <c r="Q104" s="172">
        <v>31.06</v>
      </c>
      <c r="R104" s="173">
        <v>19.91</v>
      </c>
      <c r="S104" s="169">
        <v>17.100000000000001</v>
      </c>
    </row>
    <row r="105" spans="1:19" ht="16.5" x14ac:dyDescent="0.25">
      <c r="A105" s="592" t="s">
        <v>10</v>
      </c>
      <c r="B105" s="174">
        <v>8070.02</v>
      </c>
      <c r="C105" s="175">
        <v>7151.58</v>
      </c>
      <c r="D105" s="176">
        <v>5701.4874999999993</v>
      </c>
      <c r="E105" s="177">
        <v>17728.625</v>
      </c>
      <c r="F105" s="176">
        <v>14191.63</v>
      </c>
      <c r="G105" s="178">
        <v>14531.125</v>
      </c>
      <c r="H105" s="174">
        <v>1673.75</v>
      </c>
      <c r="I105" s="175">
        <v>1410.5</v>
      </c>
      <c r="J105" s="176">
        <v>1197.5999999999999</v>
      </c>
      <c r="K105" s="179">
        <v>751.93</v>
      </c>
      <c r="L105" s="180">
        <v>728.55</v>
      </c>
      <c r="M105" s="176">
        <v>785.55</v>
      </c>
      <c r="N105" s="179">
        <v>1627.59</v>
      </c>
      <c r="O105" s="180">
        <v>1300.98</v>
      </c>
      <c r="P105" s="176">
        <v>1227.19</v>
      </c>
      <c r="Q105" s="179">
        <v>30.33</v>
      </c>
      <c r="R105" s="180">
        <v>20.83</v>
      </c>
      <c r="S105" s="176">
        <v>16.84</v>
      </c>
    </row>
    <row r="106" spans="1:19" ht="16.5" x14ac:dyDescent="0.25">
      <c r="A106" s="592" t="s">
        <v>11</v>
      </c>
      <c r="B106" s="174">
        <v>7662.24</v>
      </c>
      <c r="C106" s="175">
        <v>6667.56</v>
      </c>
      <c r="D106" s="176">
        <v>5925.4554545454539</v>
      </c>
      <c r="E106" s="177">
        <v>16725.13</v>
      </c>
      <c r="F106" s="176">
        <v>15656.79</v>
      </c>
      <c r="G106" s="178">
        <v>13742.160909090908</v>
      </c>
      <c r="H106" s="174">
        <v>1583.3</v>
      </c>
      <c r="I106" s="175">
        <v>1451.62</v>
      </c>
      <c r="J106" s="176">
        <v>1138.6400000000001</v>
      </c>
      <c r="K106" s="179">
        <v>756.65</v>
      </c>
      <c r="L106" s="180">
        <v>773.07</v>
      </c>
      <c r="M106" s="176">
        <v>786.32</v>
      </c>
      <c r="N106" s="179">
        <v>1592.86</v>
      </c>
      <c r="O106" s="180">
        <v>1336.08</v>
      </c>
      <c r="P106" s="176">
        <v>1178.6300000000001</v>
      </c>
      <c r="Q106" s="179">
        <v>28.8</v>
      </c>
      <c r="R106" s="180">
        <v>20.74</v>
      </c>
      <c r="S106" s="176">
        <v>16.22</v>
      </c>
    </row>
    <row r="107" spans="1:19" ht="16.5" x14ac:dyDescent="0.25">
      <c r="A107" s="592" t="s">
        <v>12</v>
      </c>
      <c r="B107" s="174">
        <v>7202.97</v>
      </c>
      <c r="C107" s="175">
        <v>6670.24</v>
      </c>
      <c r="D107" s="176">
        <v>6027.97</v>
      </c>
      <c r="E107" s="177">
        <v>15631.55</v>
      </c>
      <c r="F107" s="176">
        <v>17370.75</v>
      </c>
      <c r="G107" s="178">
        <v>12779.75</v>
      </c>
      <c r="H107" s="174">
        <v>1489.12</v>
      </c>
      <c r="I107" s="175">
        <v>1431.5</v>
      </c>
      <c r="J107" s="176">
        <v>1150.0999999999999</v>
      </c>
      <c r="K107" s="179">
        <v>703.05</v>
      </c>
      <c r="L107" s="180">
        <v>792.33</v>
      </c>
      <c r="M107" s="176">
        <v>768.8</v>
      </c>
      <c r="N107" s="179">
        <v>1485.08</v>
      </c>
      <c r="O107" s="180">
        <v>1299</v>
      </c>
      <c r="P107" s="176">
        <v>1197.9100000000001</v>
      </c>
      <c r="Q107" s="179">
        <v>25.2</v>
      </c>
      <c r="R107" s="180">
        <v>19.71</v>
      </c>
      <c r="S107" s="176">
        <v>16.34</v>
      </c>
    </row>
    <row r="108" spans="1:19" ht="16.5" x14ac:dyDescent="0.25">
      <c r="A108" s="592" t="s">
        <v>13</v>
      </c>
      <c r="B108" s="174">
        <v>7228.62</v>
      </c>
      <c r="C108" s="175">
        <v>6883.15</v>
      </c>
      <c r="D108" s="176">
        <v>6300.0776315789481</v>
      </c>
      <c r="E108" s="177">
        <v>14947.98</v>
      </c>
      <c r="F108" s="176">
        <v>19434.38</v>
      </c>
      <c r="G108" s="178">
        <v>13504.998684210526</v>
      </c>
      <c r="H108" s="174">
        <v>1474.9</v>
      </c>
      <c r="I108" s="175">
        <v>1455.89</v>
      </c>
      <c r="J108" s="176">
        <v>1140.26</v>
      </c>
      <c r="K108" s="179">
        <v>720.19</v>
      </c>
      <c r="L108" s="180">
        <v>821.05</v>
      </c>
      <c r="M108" s="176">
        <v>784.42</v>
      </c>
      <c r="N108" s="179">
        <v>1413.87</v>
      </c>
      <c r="O108" s="180">
        <v>1286.69</v>
      </c>
      <c r="P108" s="176">
        <v>1199.05</v>
      </c>
      <c r="Q108" s="179">
        <v>23.01</v>
      </c>
      <c r="R108" s="180">
        <v>19.36</v>
      </c>
      <c r="S108" s="176">
        <v>16.8</v>
      </c>
    </row>
    <row r="109" spans="1:19" ht="16.5" x14ac:dyDescent="0.25">
      <c r="A109" s="592" t="s">
        <v>14</v>
      </c>
      <c r="B109" s="181">
        <v>7003.7150000000001</v>
      </c>
      <c r="C109" s="175">
        <v>6805.8</v>
      </c>
      <c r="D109" s="176">
        <v>5833.2168181818179</v>
      </c>
      <c r="E109" s="182">
        <v>14266.875</v>
      </c>
      <c r="F109" s="176">
        <v>18568.22</v>
      </c>
      <c r="G109" s="178">
        <v>12776.591363636364</v>
      </c>
      <c r="H109" s="181">
        <v>1430.23</v>
      </c>
      <c r="I109" s="175">
        <v>1452.57</v>
      </c>
      <c r="J109" s="176">
        <v>1088.77</v>
      </c>
      <c r="K109" s="183">
        <v>713.68</v>
      </c>
      <c r="L109" s="180">
        <v>832.19</v>
      </c>
      <c r="M109" s="176">
        <v>726.77</v>
      </c>
      <c r="N109" s="183">
        <v>1342.36</v>
      </c>
      <c r="O109" s="180">
        <v>1279.0999999999999</v>
      </c>
      <c r="P109" s="176">
        <v>1181.5</v>
      </c>
      <c r="Q109" s="183">
        <v>21.11</v>
      </c>
      <c r="R109" s="180">
        <v>19.79</v>
      </c>
      <c r="S109" s="176">
        <v>16.100000000000001</v>
      </c>
    </row>
    <row r="110" spans="1:19" ht="16.5" x14ac:dyDescent="0.25">
      <c r="A110" s="592" t="s">
        <v>116</v>
      </c>
      <c r="B110" s="181">
        <v>6892.5091304347825</v>
      </c>
      <c r="C110" s="175">
        <v>7104.02</v>
      </c>
      <c r="D110" s="176">
        <v>5456.2165217391303</v>
      </c>
      <c r="E110" s="182">
        <v>13702.174999999999</v>
      </c>
      <c r="F110" s="176">
        <v>19046.737391304348</v>
      </c>
      <c r="G110" s="178">
        <v>11380.55</v>
      </c>
      <c r="H110" s="181">
        <v>1401.48</v>
      </c>
      <c r="I110" s="175">
        <v>1492.48</v>
      </c>
      <c r="J110" s="176">
        <v>1014.09</v>
      </c>
      <c r="K110" s="183">
        <v>718.02</v>
      </c>
      <c r="L110" s="180">
        <v>871.36</v>
      </c>
      <c r="M110" s="176">
        <v>642.57000000000005</v>
      </c>
      <c r="N110" s="183">
        <v>1286.72</v>
      </c>
      <c r="O110" s="180">
        <v>1311.11</v>
      </c>
      <c r="P110" s="176">
        <v>1130.04</v>
      </c>
      <c r="Q110" s="183">
        <v>19.71</v>
      </c>
      <c r="R110" s="180">
        <v>20.93</v>
      </c>
      <c r="S110" s="176">
        <v>15.07</v>
      </c>
    </row>
    <row r="111" spans="1:19" ht="16.5" x14ac:dyDescent="0.25">
      <c r="A111" s="161" t="s">
        <v>124</v>
      </c>
      <c r="B111" s="184">
        <v>7181.88</v>
      </c>
      <c r="C111" s="175">
        <v>7000.1750000000002</v>
      </c>
      <c r="D111" s="176"/>
      <c r="E111" s="185">
        <v>14278.22</v>
      </c>
      <c r="F111" s="176">
        <v>18572.375</v>
      </c>
      <c r="G111" s="178"/>
      <c r="H111" s="184">
        <v>1494.1</v>
      </c>
      <c r="I111" s="175">
        <v>1447.64</v>
      </c>
      <c r="J111" s="176"/>
      <c r="K111" s="186">
        <v>740.57</v>
      </c>
      <c r="L111" s="180">
        <v>875.32</v>
      </c>
      <c r="M111" s="176"/>
      <c r="N111" s="186">
        <v>1347.1</v>
      </c>
      <c r="O111" s="180">
        <v>1295.94</v>
      </c>
      <c r="P111" s="176"/>
      <c r="Q111" s="186">
        <v>21.84</v>
      </c>
      <c r="R111" s="180">
        <v>19.8</v>
      </c>
      <c r="S111" s="176"/>
    </row>
    <row r="112" spans="1:19" ht="16.5" x14ac:dyDescent="0.25">
      <c r="A112" s="161" t="s">
        <v>130</v>
      </c>
      <c r="B112" s="184">
        <v>7161.11</v>
      </c>
      <c r="C112" s="175">
        <v>6871.8286363636362</v>
      </c>
      <c r="D112" s="176"/>
      <c r="E112" s="185">
        <v>13776.19</v>
      </c>
      <c r="F112" s="176">
        <v>18075.8</v>
      </c>
      <c r="G112" s="178"/>
      <c r="H112" s="184">
        <v>1456.86</v>
      </c>
      <c r="I112" s="175">
        <v>1362.29</v>
      </c>
      <c r="J112" s="176"/>
      <c r="K112" s="186">
        <v>709.14</v>
      </c>
      <c r="L112" s="180">
        <v>841.88</v>
      </c>
      <c r="M112" s="176"/>
      <c r="N112" s="186">
        <v>1348.8</v>
      </c>
      <c r="O112" s="180">
        <v>1239.75</v>
      </c>
      <c r="P112" s="176"/>
      <c r="Q112" s="186">
        <v>22.56</v>
      </c>
      <c r="R112" s="180">
        <v>18.48</v>
      </c>
      <c r="S112" s="176"/>
    </row>
    <row r="113" spans="1:19" ht="16.5" x14ac:dyDescent="0.25">
      <c r="A113" s="161" t="s">
        <v>131</v>
      </c>
      <c r="B113" s="184">
        <v>7188.38</v>
      </c>
      <c r="C113" s="175">
        <v>6738.73</v>
      </c>
      <c r="D113" s="176"/>
      <c r="E113" s="185">
        <v>14066.41</v>
      </c>
      <c r="F113" s="176">
        <v>15765.33</v>
      </c>
      <c r="G113" s="178"/>
      <c r="H113" s="184">
        <v>1413.48</v>
      </c>
      <c r="I113" s="175">
        <v>1259.3399999999999</v>
      </c>
      <c r="J113" s="176"/>
      <c r="K113" s="186">
        <v>724.61</v>
      </c>
      <c r="L113" s="180">
        <v>778.24</v>
      </c>
      <c r="M113" s="176"/>
      <c r="N113" s="186">
        <v>1316.18</v>
      </c>
      <c r="O113" s="180">
        <v>1221.27</v>
      </c>
      <c r="P113" s="176"/>
      <c r="Q113" s="186">
        <v>21.92</v>
      </c>
      <c r="R113" s="180">
        <v>17.170000000000002</v>
      </c>
      <c r="S113" s="176"/>
    </row>
    <row r="114" spans="1:19" ht="16.5" x14ac:dyDescent="0.25">
      <c r="A114" s="161" t="s">
        <v>135</v>
      </c>
      <c r="B114" s="184">
        <v>7066.06</v>
      </c>
      <c r="C114" s="175">
        <v>6700.67</v>
      </c>
      <c r="D114" s="176"/>
      <c r="E114" s="185">
        <v>13725.12</v>
      </c>
      <c r="F114" s="176">
        <v>15702.38</v>
      </c>
      <c r="G114" s="178"/>
      <c r="H114" s="184">
        <v>1420.19</v>
      </c>
      <c r="I114" s="175">
        <v>1208.8499999999999</v>
      </c>
      <c r="J114" s="176"/>
      <c r="K114" s="186">
        <v>733.36</v>
      </c>
      <c r="L114" s="180">
        <v>780.75</v>
      </c>
      <c r="M114" s="176"/>
      <c r="N114" s="186">
        <v>1276.45</v>
      </c>
      <c r="O114" s="180">
        <v>1176.3</v>
      </c>
      <c r="P114" s="176"/>
      <c r="Q114" s="186">
        <v>20.77</v>
      </c>
      <c r="R114" s="180">
        <v>15.97</v>
      </c>
      <c r="S114" s="176"/>
    </row>
    <row r="115" spans="1:19" ht="17.25" thickBot="1" x14ac:dyDescent="0.3">
      <c r="A115" s="187" t="s">
        <v>136</v>
      </c>
      <c r="B115" s="188">
        <v>7202.5499999999993</v>
      </c>
      <c r="C115" s="189">
        <v>6422.23</v>
      </c>
      <c r="D115" s="190"/>
      <c r="E115" s="191">
        <v>13911.125</v>
      </c>
      <c r="F115" s="190">
        <v>15914.29</v>
      </c>
      <c r="G115" s="192"/>
      <c r="H115" s="188">
        <v>1357.1</v>
      </c>
      <c r="I115" s="189">
        <v>1215.67</v>
      </c>
      <c r="J115" s="190"/>
      <c r="K115" s="193">
        <v>718.2</v>
      </c>
      <c r="L115" s="194">
        <v>805.52</v>
      </c>
      <c r="M115" s="190"/>
      <c r="N115" s="193">
        <v>1222.76</v>
      </c>
      <c r="O115" s="194">
        <v>1200.94</v>
      </c>
      <c r="P115" s="190"/>
      <c r="Q115" s="193">
        <v>19.61</v>
      </c>
      <c r="R115" s="194">
        <v>16.239999999999998</v>
      </c>
      <c r="S115" s="190"/>
    </row>
    <row r="116" spans="1:19" x14ac:dyDescent="0.2">
      <c r="A116" s="4"/>
      <c r="B116" s="4"/>
      <c r="C116" s="4"/>
      <c r="D116" s="4"/>
      <c r="E116" s="4"/>
      <c r="F116" s="4"/>
      <c r="G116" s="4"/>
    </row>
    <row r="117" spans="1:19" x14ac:dyDescent="0.2">
      <c r="A117" s="4"/>
      <c r="B117" s="4"/>
      <c r="C117" s="4"/>
      <c r="D117" s="4"/>
      <c r="E117" s="4"/>
      <c r="F117" s="4"/>
      <c r="G117" s="4"/>
    </row>
    <row r="118" spans="1:19" x14ac:dyDescent="0.2">
      <c r="A118" s="4"/>
      <c r="B118" s="4"/>
      <c r="C118" s="4"/>
      <c r="D118" s="4"/>
      <c r="E118" s="4"/>
      <c r="F118" s="4"/>
      <c r="G118" s="4"/>
    </row>
    <row r="119" spans="1:19" x14ac:dyDescent="0.2">
      <c r="A119" s="4"/>
      <c r="B119" s="4"/>
      <c r="C119" s="4"/>
      <c r="D119" s="4"/>
      <c r="E119" s="4"/>
      <c r="F119" s="4"/>
      <c r="G119" s="4"/>
    </row>
    <row r="120" spans="1:19" x14ac:dyDescent="0.2">
      <c r="A120" s="4"/>
      <c r="B120" s="4"/>
      <c r="C120" s="4"/>
      <c r="D120" s="4"/>
      <c r="E120" s="4"/>
      <c r="F120" s="4"/>
      <c r="G120" s="4"/>
    </row>
    <row r="121" spans="1:19" x14ac:dyDescent="0.2">
      <c r="A121" s="4"/>
      <c r="B121" s="4"/>
      <c r="C121" s="4"/>
      <c r="D121" s="4"/>
      <c r="E121" s="4"/>
      <c r="F121" s="4"/>
      <c r="G121" s="4"/>
    </row>
    <row r="122" spans="1:19" x14ac:dyDescent="0.2">
      <c r="A122" s="4"/>
      <c r="B122" s="4"/>
      <c r="C122" s="4"/>
      <c r="D122" s="4"/>
      <c r="E122" s="4"/>
      <c r="F122" s="4"/>
      <c r="G122" s="4"/>
    </row>
    <row r="123" spans="1:19" x14ac:dyDescent="0.2">
      <c r="A123" s="4"/>
      <c r="B123" s="4"/>
      <c r="C123" s="4"/>
      <c r="D123" s="4"/>
      <c r="E123" s="4"/>
      <c r="F123" s="4"/>
      <c r="G123" s="4"/>
    </row>
    <row r="124" spans="1:19" x14ac:dyDescent="0.2">
      <c r="A124" s="4"/>
      <c r="B124" s="4"/>
      <c r="C124" s="4"/>
      <c r="D124" s="4"/>
      <c r="E124" s="4"/>
      <c r="F124" s="4"/>
      <c r="G124" s="4"/>
    </row>
    <row r="125" spans="1:19" x14ac:dyDescent="0.2">
      <c r="A125" s="4"/>
      <c r="B125" s="4"/>
      <c r="C125" s="4"/>
      <c r="D125" s="4"/>
      <c r="E125" s="4"/>
      <c r="F125" s="4"/>
      <c r="G125" s="4"/>
    </row>
    <row r="126" spans="1:19" x14ac:dyDescent="0.2">
      <c r="A126" s="4"/>
      <c r="B126" s="4"/>
      <c r="C126" s="4"/>
      <c r="D126" s="4"/>
      <c r="E126" s="4"/>
      <c r="F126" s="4"/>
      <c r="G126" s="4"/>
    </row>
    <row r="127" spans="1:19" x14ac:dyDescent="0.2">
      <c r="A127" s="4"/>
      <c r="B127" s="4"/>
      <c r="C127" s="4"/>
      <c r="D127" s="4"/>
      <c r="E127" s="4"/>
      <c r="F127" s="4"/>
      <c r="G127" s="4"/>
    </row>
    <row r="128" spans="1:19" x14ac:dyDescent="0.2">
      <c r="A128" s="4"/>
      <c r="B128" s="4"/>
      <c r="C128" s="4"/>
      <c r="D128" s="4"/>
      <c r="E128" s="4"/>
      <c r="F128" s="4"/>
      <c r="G128" s="4"/>
    </row>
    <row r="129" spans="1:7" x14ac:dyDescent="0.2">
      <c r="A129" s="4"/>
      <c r="B129" s="4"/>
      <c r="C129" s="4"/>
      <c r="D129" s="4"/>
      <c r="E129" s="4"/>
      <c r="F129" s="4"/>
      <c r="G129" s="4"/>
    </row>
    <row r="130" spans="1:7" x14ac:dyDescent="0.2">
      <c r="A130" s="4"/>
      <c r="B130" s="4"/>
      <c r="C130" s="4"/>
      <c r="D130" s="4"/>
      <c r="E130" s="4"/>
      <c r="F130" s="4"/>
      <c r="G130" s="4"/>
    </row>
    <row r="131" spans="1:7" x14ac:dyDescent="0.2">
      <c r="A131" s="4"/>
      <c r="B131" s="4"/>
      <c r="C131" s="4"/>
      <c r="D131" s="4"/>
      <c r="E131" s="4"/>
      <c r="F131" s="4"/>
      <c r="G131" s="4"/>
    </row>
  </sheetData>
  <sortState ref="A75:C83">
    <sortCondition ref="B75:B83"/>
  </sortState>
  <mergeCells count="8">
    <mergeCell ref="BD11:BG11"/>
    <mergeCell ref="N102:P102"/>
    <mergeCell ref="K102:M102"/>
    <mergeCell ref="H102:J102"/>
    <mergeCell ref="Q102:S102"/>
    <mergeCell ref="A102:A103"/>
    <mergeCell ref="B102:D102"/>
    <mergeCell ref="E102:G10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5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108"/>
  <sheetViews>
    <sheetView view="pageBreakPreview" topLeftCell="B59" zoomScale="71" zoomScaleNormal="95" zoomScaleSheetLayoutView="71" workbookViewId="0">
      <selection activeCell="F58" sqref="F58"/>
    </sheetView>
  </sheetViews>
  <sheetFormatPr defaultRowHeight="12.75" x14ac:dyDescent="0.2"/>
  <cols>
    <col min="1" max="1" width="17.140625" style="12" customWidth="1"/>
    <col min="2" max="2" width="14.28515625" style="12" customWidth="1"/>
    <col min="3" max="3" width="8.7109375" style="12" customWidth="1"/>
    <col min="4" max="4" width="9.85546875" style="12" customWidth="1"/>
    <col min="5" max="5" width="8.7109375" style="12" customWidth="1"/>
    <col min="6" max="6" width="8.28515625" style="12" customWidth="1"/>
    <col min="7" max="8" width="8.7109375" style="12" customWidth="1"/>
    <col min="9" max="10" width="7.7109375" style="12" customWidth="1"/>
    <col min="11" max="11" width="8.140625" style="12" customWidth="1"/>
    <col min="12" max="14" width="7.7109375" style="12" customWidth="1"/>
    <col min="15" max="15" width="10.28515625" style="12" customWidth="1"/>
    <col min="16" max="16" width="12.42578125" style="12" bestFit="1" customWidth="1"/>
    <col min="17" max="17" width="12.42578125" style="12" customWidth="1"/>
    <col min="18" max="257" width="9.140625" style="12"/>
    <col min="258" max="258" width="17.140625" style="12" customWidth="1"/>
    <col min="259" max="259" width="14.28515625" style="12" customWidth="1"/>
    <col min="260" max="260" width="8.7109375" style="12" customWidth="1"/>
    <col min="261" max="261" width="9.140625" style="12" customWidth="1"/>
    <col min="262" max="262" width="8.7109375" style="12" customWidth="1"/>
    <col min="263" max="263" width="8.28515625" style="12" customWidth="1"/>
    <col min="264" max="264" width="8.7109375" style="12" customWidth="1"/>
    <col min="265" max="266" width="7.7109375" style="12" customWidth="1"/>
    <col min="267" max="267" width="8.140625" style="12" customWidth="1"/>
    <col min="268" max="270" width="7.7109375" style="12" customWidth="1"/>
    <col min="271" max="271" width="10.28515625" style="12" customWidth="1"/>
    <col min="272" max="272" width="12.42578125" style="12" bestFit="1" customWidth="1"/>
    <col min="273" max="273" width="12.42578125" style="12" customWidth="1"/>
    <col min="274" max="513" width="9.140625" style="12"/>
    <col min="514" max="514" width="17.140625" style="12" customWidth="1"/>
    <col min="515" max="515" width="14.28515625" style="12" customWidth="1"/>
    <col min="516" max="516" width="8.7109375" style="12" customWidth="1"/>
    <col min="517" max="517" width="9.140625" style="12" customWidth="1"/>
    <col min="518" max="518" width="8.7109375" style="12" customWidth="1"/>
    <col min="519" max="519" width="8.28515625" style="12" customWidth="1"/>
    <col min="520" max="520" width="8.7109375" style="12" customWidth="1"/>
    <col min="521" max="522" width="7.7109375" style="12" customWidth="1"/>
    <col min="523" max="523" width="8.140625" style="12" customWidth="1"/>
    <col min="524" max="526" width="7.7109375" style="12" customWidth="1"/>
    <col min="527" max="527" width="10.28515625" style="12" customWidth="1"/>
    <col min="528" max="528" width="12.42578125" style="12" bestFit="1" customWidth="1"/>
    <col min="529" max="529" width="12.42578125" style="12" customWidth="1"/>
    <col min="530" max="769" width="9.140625" style="12"/>
    <col min="770" max="770" width="17.140625" style="12" customWidth="1"/>
    <col min="771" max="771" width="14.28515625" style="12" customWidth="1"/>
    <col min="772" max="772" width="8.7109375" style="12" customWidth="1"/>
    <col min="773" max="773" width="9.140625" style="12" customWidth="1"/>
    <col min="774" max="774" width="8.7109375" style="12" customWidth="1"/>
    <col min="775" max="775" width="8.28515625" style="12" customWidth="1"/>
    <col min="776" max="776" width="8.7109375" style="12" customWidth="1"/>
    <col min="777" max="778" width="7.7109375" style="12" customWidth="1"/>
    <col min="779" max="779" width="8.140625" style="12" customWidth="1"/>
    <col min="780" max="782" width="7.7109375" style="12" customWidth="1"/>
    <col min="783" max="783" width="10.28515625" style="12" customWidth="1"/>
    <col min="784" max="784" width="12.42578125" style="12" bestFit="1" customWidth="1"/>
    <col min="785" max="785" width="12.42578125" style="12" customWidth="1"/>
    <col min="786" max="1025" width="9.140625" style="12"/>
    <col min="1026" max="1026" width="17.140625" style="12" customWidth="1"/>
    <col min="1027" max="1027" width="14.28515625" style="12" customWidth="1"/>
    <col min="1028" max="1028" width="8.7109375" style="12" customWidth="1"/>
    <col min="1029" max="1029" width="9.140625" style="12" customWidth="1"/>
    <col min="1030" max="1030" width="8.7109375" style="12" customWidth="1"/>
    <col min="1031" max="1031" width="8.28515625" style="12" customWidth="1"/>
    <col min="1032" max="1032" width="8.7109375" style="12" customWidth="1"/>
    <col min="1033" max="1034" width="7.7109375" style="12" customWidth="1"/>
    <col min="1035" max="1035" width="8.140625" style="12" customWidth="1"/>
    <col min="1036" max="1038" width="7.7109375" style="12" customWidth="1"/>
    <col min="1039" max="1039" width="10.28515625" style="12" customWidth="1"/>
    <col min="1040" max="1040" width="12.42578125" style="12" bestFit="1" customWidth="1"/>
    <col min="1041" max="1041" width="12.42578125" style="12" customWidth="1"/>
    <col min="1042" max="1281" width="9.140625" style="12"/>
    <col min="1282" max="1282" width="17.140625" style="12" customWidth="1"/>
    <col min="1283" max="1283" width="14.28515625" style="12" customWidth="1"/>
    <col min="1284" max="1284" width="8.7109375" style="12" customWidth="1"/>
    <col min="1285" max="1285" width="9.140625" style="12" customWidth="1"/>
    <col min="1286" max="1286" width="8.7109375" style="12" customWidth="1"/>
    <col min="1287" max="1287" width="8.28515625" style="12" customWidth="1"/>
    <col min="1288" max="1288" width="8.7109375" style="12" customWidth="1"/>
    <col min="1289" max="1290" width="7.7109375" style="12" customWidth="1"/>
    <col min="1291" max="1291" width="8.140625" style="12" customWidth="1"/>
    <col min="1292" max="1294" width="7.7109375" style="12" customWidth="1"/>
    <col min="1295" max="1295" width="10.28515625" style="12" customWidth="1"/>
    <col min="1296" max="1296" width="12.42578125" style="12" bestFit="1" customWidth="1"/>
    <col min="1297" max="1297" width="12.42578125" style="12" customWidth="1"/>
    <col min="1298" max="1537" width="9.140625" style="12"/>
    <col min="1538" max="1538" width="17.140625" style="12" customWidth="1"/>
    <col min="1539" max="1539" width="14.28515625" style="12" customWidth="1"/>
    <col min="1540" max="1540" width="8.7109375" style="12" customWidth="1"/>
    <col min="1541" max="1541" width="9.140625" style="12" customWidth="1"/>
    <col min="1542" max="1542" width="8.7109375" style="12" customWidth="1"/>
    <col min="1543" max="1543" width="8.28515625" style="12" customWidth="1"/>
    <col min="1544" max="1544" width="8.7109375" style="12" customWidth="1"/>
    <col min="1545" max="1546" width="7.7109375" style="12" customWidth="1"/>
    <col min="1547" max="1547" width="8.140625" style="12" customWidth="1"/>
    <col min="1548" max="1550" width="7.7109375" style="12" customWidth="1"/>
    <col min="1551" max="1551" width="10.28515625" style="12" customWidth="1"/>
    <col min="1552" max="1552" width="12.42578125" style="12" bestFit="1" customWidth="1"/>
    <col min="1553" max="1553" width="12.42578125" style="12" customWidth="1"/>
    <col min="1554" max="1793" width="9.140625" style="12"/>
    <col min="1794" max="1794" width="17.140625" style="12" customWidth="1"/>
    <col min="1795" max="1795" width="14.28515625" style="12" customWidth="1"/>
    <col min="1796" max="1796" width="8.7109375" style="12" customWidth="1"/>
    <col min="1797" max="1797" width="9.140625" style="12" customWidth="1"/>
    <col min="1798" max="1798" width="8.7109375" style="12" customWidth="1"/>
    <col min="1799" max="1799" width="8.28515625" style="12" customWidth="1"/>
    <col min="1800" max="1800" width="8.7109375" style="12" customWidth="1"/>
    <col min="1801" max="1802" width="7.7109375" style="12" customWidth="1"/>
    <col min="1803" max="1803" width="8.140625" style="12" customWidth="1"/>
    <col min="1804" max="1806" width="7.7109375" style="12" customWidth="1"/>
    <col min="1807" max="1807" width="10.28515625" style="12" customWidth="1"/>
    <col min="1808" max="1808" width="12.42578125" style="12" bestFit="1" customWidth="1"/>
    <col min="1809" max="1809" width="12.42578125" style="12" customWidth="1"/>
    <col min="1810" max="2049" width="9.140625" style="12"/>
    <col min="2050" max="2050" width="17.140625" style="12" customWidth="1"/>
    <col min="2051" max="2051" width="14.28515625" style="12" customWidth="1"/>
    <col min="2052" max="2052" width="8.7109375" style="12" customWidth="1"/>
    <col min="2053" max="2053" width="9.140625" style="12" customWidth="1"/>
    <col min="2054" max="2054" width="8.7109375" style="12" customWidth="1"/>
    <col min="2055" max="2055" width="8.28515625" style="12" customWidth="1"/>
    <col min="2056" max="2056" width="8.7109375" style="12" customWidth="1"/>
    <col min="2057" max="2058" width="7.7109375" style="12" customWidth="1"/>
    <col min="2059" max="2059" width="8.140625" style="12" customWidth="1"/>
    <col min="2060" max="2062" width="7.7109375" style="12" customWidth="1"/>
    <col min="2063" max="2063" width="10.28515625" style="12" customWidth="1"/>
    <col min="2064" max="2064" width="12.42578125" style="12" bestFit="1" customWidth="1"/>
    <col min="2065" max="2065" width="12.42578125" style="12" customWidth="1"/>
    <col min="2066" max="2305" width="9.140625" style="12"/>
    <col min="2306" max="2306" width="17.140625" style="12" customWidth="1"/>
    <col min="2307" max="2307" width="14.28515625" style="12" customWidth="1"/>
    <col min="2308" max="2308" width="8.7109375" style="12" customWidth="1"/>
    <col min="2309" max="2309" width="9.140625" style="12" customWidth="1"/>
    <col min="2310" max="2310" width="8.7109375" style="12" customWidth="1"/>
    <col min="2311" max="2311" width="8.28515625" style="12" customWidth="1"/>
    <col min="2312" max="2312" width="8.7109375" style="12" customWidth="1"/>
    <col min="2313" max="2314" width="7.7109375" style="12" customWidth="1"/>
    <col min="2315" max="2315" width="8.140625" style="12" customWidth="1"/>
    <col min="2316" max="2318" width="7.7109375" style="12" customWidth="1"/>
    <col min="2319" max="2319" width="10.28515625" style="12" customWidth="1"/>
    <col min="2320" max="2320" width="12.42578125" style="12" bestFit="1" customWidth="1"/>
    <col min="2321" max="2321" width="12.42578125" style="12" customWidth="1"/>
    <col min="2322" max="2561" width="9.140625" style="12"/>
    <col min="2562" max="2562" width="17.140625" style="12" customWidth="1"/>
    <col min="2563" max="2563" width="14.28515625" style="12" customWidth="1"/>
    <col min="2564" max="2564" width="8.7109375" style="12" customWidth="1"/>
    <col min="2565" max="2565" width="9.140625" style="12" customWidth="1"/>
    <col min="2566" max="2566" width="8.7109375" style="12" customWidth="1"/>
    <col min="2567" max="2567" width="8.28515625" style="12" customWidth="1"/>
    <col min="2568" max="2568" width="8.7109375" style="12" customWidth="1"/>
    <col min="2569" max="2570" width="7.7109375" style="12" customWidth="1"/>
    <col min="2571" max="2571" width="8.140625" style="12" customWidth="1"/>
    <col min="2572" max="2574" width="7.7109375" style="12" customWidth="1"/>
    <col min="2575" max="2575" width="10.28515625" style="12" customWidth="1"/>
    <col min="2576" max="2576" width="12.42578125" style="12" bestFit="1" customWidth="1"/>
    <col min="2577" max="2577" width="12.42578125" style="12" customWidth="1"/>
    <col min="2578" max="2817" width="9.140625" style="12"/>
    <col min="2818" max="2818" width="17.140625" style="12" customWidth="1"/>
    <col min="2819" max="2819" width="14.28515625" style="12" customWidth="1"/>
    <col min="2820" max="2820" width="8.7109375" style="12" customWidth="1"/>
    <col min="2821" max="2821" width="9.140625" style="12" customWidth="1"/>
    <col min="2822" max="2822" width="8.7109375" style="12" customWidth="1"/>
    <col min="2823" max="2823" width="8.28515625" style="12" customWidth="1"/>
    <col min="2824" max="2824" width="8.7109375" style="12" customWidth="1"/>
    <col min="2825" max="2826" width="7.7109375" style="12" customWidth="1"/>
    <col min="2827" max="2827" width="8.140625" style="12" customWidth="1"/>
    <col min="2828" max="2830" width="7.7109375" style="12" customWidth="1"/>
    <col min="2831" max="2831" width="10.28515625" style="12" customWidth="1"/>
    <col min="2832" max="2832" width="12.42578125" style="12" bestFit="1" customWidth="1"/>
    <col min="2833" max="2833" width="12.42578125" style="12" customWidth="1"/>
    <col min="2834" max="3073" width="9.140625" style="12"/>
    <col min="3074" max="3074" width="17.140625" style="12" customWidth="1"/>
    <col min="3075" max="3075" width="14.28515625" style="12" customWidth="1"/>
    <col min="3076" max="3076" width="8.7109375" style="12" customWidth="1"/>
    <col min="3077" max="3077" width="9.140625" style="12" customWidth="1"/>
    <col min="3078" max="3078" width="8.7109375" style="12" customWidth="1"/>
    <col min="3079" max="3079" width="8.28515625" style="12" customWidth="1"/>
    <col min="3080" max="3080" width="8.7109375" style="12" customWidth="1"/>
    <col min="3081" max="3082" width="7.7109375" style="12" customWidth="1"/>
    <col min="3083" max="3083" width="8.140625" style="12" customWidth="1"/>
    <col min="3084" max="3086" width="7.7109375" style="12" customWidth="1"/>
    <col min="3087" max="3087" width="10.28515625" style="12" customWidth="1"/>
    <col min="3088" max="3088" width="12.42578125" style="12" bestFit="1" customWidth="1"/>
    <col min="3089" max="3089" width="12.42578125" style="12" customWidth="1"/>
    <col min="3090" max="3329" width="9.140625" style="12"/>
    <col min="3330" max="3330" width="17.140625" style="12" customWidth="1"/>
    <col min="3331" max="3331" width="14.28515625" style="12" customWidth="1"/>
    <col min="3332" max="3332" width="8.7109375" style="12" customWidth="1"/>
    <col min="3333" max="3333" width="9.140625" style="12" customWidth="1"/>
    <col min="3334" max="3334" width="8.7109375" style="12" customWidth="1"/>
    <col min="3335" max="3335" width="8.28515625" style="12" customWidth="1"/>
    <col min="3336" max="3336" width="8.7109375" style="12" customWidth="1"/>
    <col min="3337" max="3338" width="7.7109375" style="12" customWidth="1"/>
    <col min="3339" max="3339" width="8.140625" style="12" customWidth="1"/>
    <col min="3340" max="3342" width="7.7109375" style="12" customWidth="1"/>
    <col min="3343" max="3343" width="10.28515625" style="12" customWidth="1"/>
    <col min="3344" max="3344" width="12.42578125" style="12" bestFit="1" customWidth="1"/>
    <col min="3345" max="3345" width="12.42578125" style="12" customWidth="1"/>
    <col min="3346" max="3585" width="9.140625" style="12"/>
    <col min="3586" max="3586" width="17.140625" style="12" customWidth="1"/>
    <col min="3587" max="3587" width="14.28515625" style="12" customWidth="1"/>
    <col min="3588" max="3588" width="8.7109375" style="12" customWidth="1"/>
    <col min="3589" max="3589" width="9.140625" style="12" customWidth="1"/>
    <col min="3590" max="3590" width="8.7109375" style="12" customWidth="1"/>
    <col min="3591" max="3591" width="8.28515625" style="12" customWidth="1"/>
    <col min="3592" max="3592" width="8.7109375" style="12" customWidth="1"/>
    <col min="3593" max="3594" width="7.7109375" style="12" customWidth="1"/>
    <col min="3595" max="3595" width="8.140625" style="12" customWidth="1"/>
    <col min="3596" max="3598" width="7.7109375" style="12" customWidth="1"/>
    <col min="3599" max="3599" width="10.28515625" style="12" customWidth="1"/>
    <col min="3600" max="3600" width="12.42578125" style="12" bestFit="1" customWidth="1"/>
    <col min="3601" max="3601" width="12.42578125" style="12" customWidth="1"/>
    <col min="3602" max="3841" width="9.140625" style="12"/>
    <col min="3842" max="3842" width="17.140625" style="12" customWidth="1"/>
    <col min="3843" max="3843" width="14.28515625" style="12" customWidth="1"/>
    <col min="3844" max="3844" width="8.7109375" style="12" customWidth="1"/>
    <col min="3845" max="3845" width="9.140625" style="12" customWidth="1"/>
    <col min="3846" max="3846" width="8.7109375" style="12" customWidth="1"/>
    <col min="3847" max="3847" width="8.28515625" style="12" customWidth="1"/>
    <col min="3848" max="3848" width="8.7109375" style="12" customWidth="1"/>
    <col min="3849" max="3850" width="7.7109375" style="12" customWidth="1"/>
    <col min="3851" max="3851" width="8.140625" style="12" customWidth="1"/>
    <col min="3852" max="3854" width="7.7109375" style="12" customWidth="1"/>
    <col min="3855" max="3855" width="10.28515625" style="12" customWidth="1"/>
    <col min="3856" max="3856" width="12.42578125" style="12" bestFit="1" customWidth="1"/>
    <col min="3857" max="3857" width="12.42578125" style="12" customWidth="1"/>
    <col min="3858" max="4097" width="9.140625" style="12"/>
    <col min="4098" max="4098" width="17.140625" style="12" customWidth="1"/>
    <col min="4099" max="4099" width="14.28515625" style="12" customWidth="1"/>
    <col min="4100" max="4100" width="8.7109375" style="12" customWidth="1"/>
    <col min="4101" max="4101" width="9.140625" style="12" customWidth="1"/>
    <col min="4102" max="4102" width="8.7109375" style="12" customWidth="1"/>
    <col min="4103" max="4103" width="8.28515625" style="12" customWidth="1"/>
    <col min="4104" max="4104" width="8.7109375" style="12" customWidth="1"/>
    <col min="4105" max="4106" width="7.7109375" style="12" customWidth="1"/>
    <col min="4107" max="4107" width="8.140625" style="12" customWidth="1"/>
    <col min="4108" max="4110" width="7.7109375" style="12" customWidth="1"/>
    <col min="4111" max="4111" width="10.28515625" style="12" customWidth="1"/>
    <col min="4112" max="4112" width="12.42578125" style="12" bestFit="1" customWidth="1"/>
    <col min="4113" max="4113" width="12.42578125" style="12" customWidth="1"/>
    <col min="4114" max="4353" width="9.140625" style="12"/>
    <col min="4354" max="4354" width="17.140625" style="12" customWidth="1"/>
    <col min="4355" max="4355" width="14.28515625" style="12" customWidth="1"/>
    <col min="4356" max="4356" width="8.7109375" style="12" customWidth="1"/>
    <col min="4357" max="4357" width="9.140625" style="12" customWidth="1"/>
    <col min="4358" max="4358" width="8.7109375" style="12" customWidth="1"/>
    <col min="4359" max="4359" width="8.28515625" style="12" customWidth="1"/>
    <col min="4360" max="4360" width="8.7109375" style="12" customWidth="1"/>
    <col min="4361" max="4362" width="7.7109375" style="12" customWidth="1"/>
    <col min="4363" max="4363" width="8.140625" style="12" customWidth="1"/>
    <col min="4364" max="4366" width="7.7109375" style="12" customWidth="1"/>
    <col min="4367" max="4367" width="10.28515625" style="12" customWidth="1"/>
    <col min="4368" max="4368" width="12.42578125" style="12" bestFit="1" customWidth="1"/>
    <col min="4369" max="4369" width="12.42578125" style="12" customWidth="1"/>
    <col min="4370" max="4609" width="9.140625" style="12"/>
    <col min="4610" max="4610" width="17.140625" style="12" customWidth="1"/>
    <col min="4611" max="4611" width="14.28515625" style="12" customWidth="1"/>
    <col min="4612" max="4612" width="8.7109375" style="12" customWidth="1"/>
    <col min="4613" max="4613" width="9.140625" style="12" customWidth="1"/>
    <col min="4614" max="4614" width="8.7109375" style="12" customWidth="1"/>
    <col min="4615" max="4615" width="8.28515625" style="12" customWidth="1"/>
    <col min="4616" max="4616" width="8.7109375" style="12" customWidth="1"/>
    <col min="4617" max="4618" width="7.7109375" style="12" customWidth="1"/>
    <col min="4619" max="4619" width="8.140625" style="12" customWidth="1"/>
    <col min="4620" max="4622" width="7.7109375" style="12" customWidth="1"/>
    <col min="4623" max="4623" width="10.28515625" style="12" customWidth="1"/>
    <col min="4624" max="4624" width="12.42578125" style="12" bestFit="1" customWidth="1"/>
    <col min="4625" max="4625" width="12.42578125" style="12" customWidth="1"/>
    <col min="4626" max="4865" width="9.140625" style="12"/>
    <col min="4866" max="4866" width="17.140625" style="12" customWidth="1"/>
    <col min="4867" max="4867" width="14.28515625" style="12" customWidth="1"/>
    <col min="4868" max="4868" width="8.7109375" style="12" customWidth="1"/>
    <col min="4869" max="4869" width="9.140625" style="12" customWidth="1"/>
    <col min="4870" max="4870" width="8.7109375" style="12" customWidth="1"/>
    <col min="4871" max="4871" width="8.28515625" style="12" customWidth="1"/>
    <col min="4872" max="4872" width="8.7109375" style="12" customWidth="1"/>
    <col min="4873" max="4874" width="7.7109375" style="12" customWidth="1"/>
    <col min="4875" max="4875" width="8.140625" style="12" customWidth="1"/>
    <col min="4876" max="4878" width="7.7109375" style="12" customWidth="1"/>
    <col min="4879" max="4879" width="10.28515625" style="12" customWidth="1"/>
    <col min="4880" max="4880" width="12.42578125" style="12" bestFit="1" customWidth="1"/>
    <col min="4881" max="4881" width="12.42578125" style="12" customWidth="1"/>
    <col min="4882" max="5121" width="9.140625" style="12"/>
    <col min="5122" max="5122" width="17.140625" style="12" customWidth="1"/>
    <col min="5123" max="5123" width="14.28515625" style="12" customWidth="1"/>
    <col min="5124" max="5124" width="8.7109375" style="12" customWidth="1"/>
    <col min="5125" max="5125" width="9.140625" style="12" customWidth="1"/>
    <col min="5126" max="5126" width="8.7109375" style="12" customWidth="1"/>
    <col min="5127" max="5127" width="8.28515625" style="12" customWidth="1"/>
    <col min="5128" max="5128" width="8.7109375" style="12" customWidth="1"/>
    <col min="5129" max="5130" width="7.7109375" style="12" customWidth="1"/>
    <col min="5131" max="5131" width="8.140625" style="12" customWidth="1"/>
    <col min="5132" max="5134" width="7.7109375" style="12" customWidth="1"/>
    <col min="5135" max="5135" width="10.28515625" style="12" customWidth="1"/>
    <col min="5136" max="5136" width="12.42578125" style="12" bestFit="1" customWidth="1"/>
    <col min="5137" max="5137" width="12.42578125" style="12" customWidth="1"/>
    <col min="5138" max="5377" width="9.140625" style="12"/>
    <col min="5378" max="5378" width="17.140625" style="12" customWidth="1"/>
    <col min="5379" max="5379" width="14.28515625" style="12" customWidth="1"/>
    <col min="5380" max="5380" width="8.7109375" style="12" customWidth="1"/>
    <col min="5381" max="5381" width="9.140625" style="12" customWidth="1"/>
    <col min="5382" max="5382" width="8.7109375" style="12" customWidth="1"/>
    <col min="5383" max="5383" width="8.28515625" style="12" customWidth="1"/>
    <col min="5384" max="5384" width="8.7109375" style="12" customWidth="1"/>
    <col min="5385" max="5386" width="7.7109375" style="12" customWidth="1"/>
    <col min="5387" max="5387" width="8.140625" style="12" customWidth="1"/>
    <col min="5388" max="5390" width="7.7109375" style="12" customWidth="1"/>
    <col min="5391" max="5391" width="10.28515625" style="12" customWidth="1"/>
    <col min="5392" max="5392" width="12.42578125" style="12" bestFit="1" customWidth="1"/>
    <col min="5393" max="5393" width="12.42578125" style="12" customWidth="1"/>
    <col min="5394" max="5633" width="9.140625" style="12"/>
    <col min="5634" max="5634" width="17.140625" style="12" customWidth="1"/>
    <col min="5635" max="5635" width="14.28515625" style="12" customWidth="1"/>
    <col min="5636" max="5636" width="8.7109375" style="12" customWidth="1"/>
    <col min="5637" max="5637" width="9.140625" style="12" customWidth="1"/>
    <col min="5638" max="5638" width="8.7109375" style="12" customWidth="1"/>
    <col min="5639" max="5639" width="8.28515625" style="12" customWidth="1"/>
    <col min="5640" max="5640" width="8.7109375" style="12" customWidth="1"/>
    <col min="5641" max="5642" width="7.7109375" style="12" customWidth="1"/>
    <col min="5643" max="5643" width="8.140625" style="12" customWidth="1"/>
    <col min="5644" max="5646" width="7.7109375" style="12" customWidth="1"/>
    <col min="5647" max="5647" width="10.28515625" style="12" customWidth="1"/>
    <col min="5648" max="5648" width="12.42578125" style="12" bestFit="1" customWidth="1"/>
    <col min="5649" max="5649" width="12.42578125" style="12" customWidth="1"/>
    <col min="5650" max="5889" width="9.140625" style="12"/>
    <col min="5890" max="5890" width="17.140625" style="12" customWidth="1"/>
    <col min="5891" max="5891" width="14.28515625" style="12" customWidth="1"/>
    <col min="5892" max="5892" width="8.7109375" style="12" customWidth="1"/>
    <col min="5893" max="5893" width="9.140625" style="12" customWidth="1"/>
    <col min="5894" max="5894" width="8.7109375" style="12" customWidth="1"/>
    <col min="5895" max="5895" width="8.28515625" style="12" customWidth="1"/>
    <col min="5896" max="5896" width="8.7109375" style="12" customWidth="1"/>
    <col min="5897" max="5898" width="7.7109375" style="12" customWidth="1"/>
    <col min="5899" max="5899" width="8.140625" style="12" customWidth="1"/>
    <col min="5900" max="5902" width="7.7109375" style="12" customWidth="1"/>
    <col min="5903" max="5903" width="10.28515625" style="12" customWidth="1"/>
    <col min="5904" max="5904" width="12.42578125" style="12" bestFit="1" customWidth="1"/>
    <col min="5905" max="5905" width="12.42578125" style="12" customWidth="1"/>
    <col min="5906" max="6145" width="9.140625" style="12"/>
    <col min="6146" max="6146" width="17.140625" style="12" customWidth="1"/>
    <col min="6147" max="6147" width="14.28515625" style="12" customWidth="1"/>
    <col min="6148" max="6148" width="8.7109375" style="12" customWidth="1"/>
    <col min="6149" max="6149" width="9.140625" style="12" customWidth="1"/>
    <col min="6150" max="6150" width="8.7109375" style="12" customWidth="1"/>
    <col min="6151" max="6151" width="8.28515625" style="12" customWidth="1"/>
    <col min="6152" max="6152" width="8.7109375" style="12" customWidth="1"/>
    <col min="6153" max="6154" width="7.7109375" style="12" customWidth="1"/>
    <col min="6155" max="6155" width="8.140625" style="12" customWidth="1"/>
    <col min="6156" max="6158" width="7.7109375" style="12" customWidth="1"/>
    <col min="6159" max="6159" width="10.28515625" style="12" customWidth="1"/>
    <col min="6160" max="6160" width="12.42578125" style="12" bestFit="1" customWidth="1"/>
    <col min="6161" max="6161" width="12.42578125" style="12" customWidth="1"/>
    <col min="6162" max="6401" width="9.140625" style="12"/>
    <col min="6402" max="6402" width="17.140625" style="12" customWidth="1"/>
    <col min="6403" max="6403" width="14.28515625" style="12" customWidth="1"/>
    <col min="6404" max="6404" width="8.7109375" style="12" customWidth="1"/>
    <col min="6405" max="6405" width="9.140625" style="12" customWidth="1"/>
    <col min="6406" max="6406" width="8.7109375" style="12" customWidth="1"/>
    <col min="6407" max="6407" width="8.28515625" style="12" customWidth="1"/>
    <col min="6408" max="6408" width="8.7109375" style="12" customWidth="1"/>
    <col min="6409" max="6410" width="7.7109375" style="12" customWidth="1"/>
    <col min="6411" max="6411" width="8.140625" style="12" customWidth="1"/>
    <col min="6412" max="6414" width="7.7109375" style="12" customWidth="1"/>
    <col min="6415" max="6415" width="10.28515625" style="12" customWidth="1"/>
    <col min="6416" max="6416" width="12.42578125" style="12" bestFit="1" customWidth="1"/>
    <col min="6417" max="6417" width="12.42578125" style="12" customWidth="1"/>
    <col min="6418" max="6657" width="9.140625" style="12"/>
    <col min="6658" max="6658" width="17.140625" style="12" customWidth="1"/>
    <col min="6659" max="6659" width="14.28515625" style="12" customWidth="1"/>
    <col min="6660" max="6660" width="8.7109375" style="12" customWidth="1"/>
    <col min="6661" max="6661" width="9.140625" style="12" customWidth="1"/>
    <col min="6662" max="6662" width="8.7109375" style="12" customWidth="1"/>
    <col min="6663" max="6663" width="8.28515625" style="12" customWidth="1"/>
    <col min="6664" max="6664" width="8.7109375" style="12" customWidth="1"/>
    <col min="6665" max="6666" width="7.7109375" style="12" customWidth="1"/>
    <col min="6667" max="6667" width="8.140625" style="12" customWidth="1"/>
    <col min="6668" max="6670" width="7.7109375" style="12" customWidth="1"/>
    <col min="6671" max="6671" width="10.28515625" style="12" customWidth="1"/>
    <col min="6672" max="6672" width="12.42578125" style="12" bestFit="1" customWidth="1"/>
    <col min="6673" max="6673" width="12.42578125" style="12" customWidth="1"/>
    <col min="6674" max="6913" width="9.140625" style="12"/>
    <col min="6914" max="6914" width="17.140625" style="12" customWidth="1"/>
    <col min="6915" max="6915" width="14.28515625" style="12" customWidth="1"/>
    <col min="6916" max="6916" width="8.7109375" style="12" customWidth="1"/>
    <col min="6917" max="6917" width="9.140625" style="12" customWidth="1"/>
    <col min="6918" max="6918" width="8.7109375" style="12" customWidth="1"/>
    <col min="6919" max="6919" width="8.28515625" style="12" customWidth="1"/>
    <col min="6920" max="6920" width="8.7109375" style="12" customWidth="1"/>
    <col min="6921" max="6922" width="7.7109375" style="12" customWidth="1"/>
    <col min="6923" max="6923" width="8.140625" style="12" customWidth="1"/>
    <col min="6924" max="6926" width="7.7109375" style="12" customWidth="1"/>
    <col min="6927" max="6927" width="10.28515625" style="12" customWidth="1"/>
    <col min="6928" max="6928" width="12.42578125" style="12" bestFit="1" customWidth="1"/>
    <col min="6929" max="6929" width="12.42578125" style="12" customWidth="1"/>
    <col min="6930" max="7169" width="9.140625" style="12"/>
    <col min="7170" max="7170" width="17.140625" style="12" customWidth="1"/>
    <col min="7171" max="7171" width="14.28515625" style="12" customWidth="1"/>
    <col min="7172" max="7172" width="8.7109375" style="12" customWidth="1"/>
    <col min="7173" max="7173" width="9.140625" style="12" customWidth="1"/>
    <col min="7174" max="7174" width="8.7109375" style="12" customWidth="1"/>
    <col min="7175" max="7175" width="8.28515625" style="12" customWidth="1"/>
    <col min="7176" max="7176" width="8.7109375" style="12" customWidth="1"/>
    <col min="7177" max="7178" width="7.7109375" style="12" customWidth="1"/>
    <col min="7179" max="7179" width="8.140625" style="12" customWidth="1"/>
    <col min="7180" max="7182" width="7.7109375" style="12" customWidth="1"/>
    <col min="7183" max="7183" width="10.28515625" style="12" customWidth="1"/>
    <col min="7184" max="7184" width="12.42578125" style="12" bestFit="1" customWidth="1"/>
    <col min="7185" max="7185" width="12.42578125" style="12" customWidth="1"/>
    <col min="7186" max="7425" width="9.140625" style="12"/>
    <col min="7426" max="7426" width="17.140625" style="12" customWidth="1"/>
    <col min="7427" max="7427" width="14.28515625" style="12" customWidth="1"/>
    <col min="7428" max="7428" width="8.7109375" style="12" customWidth="1"/>
    <col min="7429" max="7429" width="9.140625" style="12" customWidth="1"/>
    <col min="7430" max="7430" width="8.7109375" style="12" customWidth="1"/>
    <col min="7431" max="7431" width="8.28515625" style="12" customWidth="1"/>
    <col min="7432" max="7432" width="8.7109375" style="12" customWidth="1"/>
    <col min="7433" max="7434" width="7.7109375" style="12" customWidth="1"/>
    <col min="7435" max="7435" width="8.140625" style="12" customWidth="1"/>
    <col min="7436" max="7438" width="7.7109375" style="12" customWidth="1"/>
    <col min="7439" max="7439" width="10.28515625" style="12" customWidth="1"/>
    <col min="7440" max="7440" width="12.42578125" style="12" bestFit="1" customWidth="1"/>
    <col min="7441" max="7441" width="12.42578125" style="12" customWidth="1"/>
    <col min="7442" max="7681" width="9.140625" style="12"/>
    <col min="7682" max="7682" width="17.140625" style="12" customWidth="1"/>
    <col min="7683" max="7683" width="14.28515625" style="12" customWidth="1"/>
    <col min="7684" max="7684" width="8.7109375" style="12" customWidth="1"/>
    <col min="7685" max="7685" width="9.140625" style="12" customWidth="1"/>
    <col min="7686" max="7686" width="8.7109375" style="12" customWidth="1"/>
    <col min="7687" max="7687" width="8.28515625" style="12" customWidth="1"/>
    <col min="7688" max="7688" width="8.7109375" style="12" customWidth="1"/>
    <col min="7689" max="7690" width="7.7109375" style="12" customWidth="1"/>
    <col min="7691" max="7691" width="8.140625" style="12" customWidth="1"/>
    <col min="7692" max="7694" width="7.7109375" style="12" customWidth="1"/>
    <col min="7695" max="7695" width="10.28515625" style="12" customWidth="1"/>
    <col min="7696" max="7696" width="12.42578125" style="12" bestFit="1" customWidth="1"/>
    <col min="7697" max="7697" width="12.42578125" style="12" customWidth="1"/>
    <col min="7698" max="7937" width="9.140625" style="12"/>
    <col min="7938" max="7938" width="17.140625" style="12" customWidth="1"/>
    <col min="7939" max="7939" width="14.28515625" style="12" customWidth="1"/>
    <col min="7940" max="7940" width="8.7109375" style="12" customWidth="1"/>
    <col min="7941" max="7941" width="9.140625" style="12" customWidth="1"/>
    <col min="7942" max="7942" width="8.7109375" style="12" customWidth="1"/>
    <col min="7943" max="7943" width="8.28515625" style="12" customWidth="1"/>
    <col min="7944" max="7944" width="8.7109375" style="12" customWidth="1"/>
    <col min="7945" max="7946" width="7.7109375" style="12" customWidth="1"/>
    <col min="7947" max="7947" width="8.140625" style="12" customWidth="1"/>
    <col min="7948" max="7950" width="7.7109375" style="12" customWidth="1"/>
    <col min="7951" max="7951" width="10.28515625" style="12" customWidth="1"/>
    <col min="7952" max="7952" width="12.42578125" style="12" bestFit="1" customWidth="1"/>
    <col min="7953" max="7953" width="12.42578125" style="12" customWidth="1"/>
    <col min="7954" max="8193" width="9.140625" style="12"/>
    <col min="8194" max="8194" width="17.140625" style="12" customWidth="1"/>
    <col min="8195" max="8195" width="14.28515625" style="12" customWidth="1"/>
    <col min="8196" max="8196" width="8.7109375" style="12" customWidth="1"/>
    <col min="8197" max="8197" width="9.140625" style="12" customWidth="1"/>
    <col min="8198" max="8198" width="8.7109375" style="12" customWidth="1"/>
    <col min="8199" max="8199" width="8.28515625" style="12" customWidth="1"/>
    <col min="8200" max="8200" width="8.7109375" style="12" customWidth="1"/>
    <col min="8201" max="8202" width="7.7109375" style="12" customWidth="1"/>
    <col min="8203" max="8203" width="8.140625" style="12" customWidth="1"/>
    <col min="8204" max="8206" width="7.7109375" style="12" customWidth="1"/>
    <col min="8207" max="8207" width="10.28515625" style="12" customWidth="1"/>
    <col min="8208" max="8208" width="12.42578125" style="12" bestFit="1" customWidth="1"/>
    <col min="8209" max="8209" width="12.42578125" style="12" customWidth="1"/>
    <col min="8210" max="8449" width="9.140625" style="12"/>
    <col min="8450" max="8450" width="17.140625" style="12" customWidth="1"/>
    <col min="8451" max="8451" width="14.28515625" style="12" customWidth="1"/>
    <col min="8452" max="8452" width="8.7109375" style="12" customWidth="1"/>
    <col min="8453" max="8453" width="9.140625" style="12" customWidth="1"/>
    <col min="8454" max="8454" width="8.7109375" style="12" customWidth="1"/>
    <col min="8455" max="8455" width="8.28515625" style="12" customWidth="1"/>
    <col min="8456" max="8456" width="8.7109375" style="12" customWidth="1"/>
    <col min="8457" max="8458" width="7.7109375" style="12" customWidth="1"/>
    <col min="8459" max="8459" width="8.140625" style="12" customWidth="1"/>
    <col min="8460" max="8462" width="7.7109375" style="12" customWidth="1"/>
    <col min="8463" max="8463" width="10.28515625" style="12" customWidth="1"/>
    <col min="8464" max="8464" width="12.42578125" style="12" bestFit="1" customWidth="1"/>
    <col min="8465" max="8465" width="12.42578125" style="12" customWidth="1"/>
    <col min="8466" max="8705" width="9.140625" style="12"/>
    <col min="8706" max="8706" width="17.140625" style="12" customWidth="1"/>
    <col min="8707" max="8707" width="14.28515625" style="12" customWidth="1"/>
    <col min="8708" max="8708" width="8.7109375" style="12" customWidth="1"/>
    <col min="8709" max="8709" width="9.140625" style="12" customWidth="1"/>
    <col min="8710" max="8710" width="8.7109375" style="12" customWidth="1"/>
    <col min="8711" max="8711" width="8.28515625" style="12" customWidth="1"/>
    <col min="8712" max="8712" width="8.7109375" style="12" customWidth="1"/>
    <col min="8713" max="8714" width="7.7109375" style="12" customWidth="1"/>
    <col min="8715" max="8715" width="8.140625" style="12" customWidth="1"/>
    <col min="8716" max="8718" width="7.7109375" style="12" customWidth="1"/>
    <col min="8719" max="8719" width="10.28515625" style="12" customWidth="1"/>
    <col min="8720" max="8720" width="12.42578125" style="12" bestFit="1" customWidth="1"/>
    <col min="8721" max="8721" width="12.42578125" style="12" customWidth="1"/>
    <col min="8722" max="8961" width="9.140625" style="12"/>
    <col min="8962" max="8962" width="17.140625" style="12" customWidth="1"/>
    <col min="8963" max="8963" width="14.28515625" style="12" customWidth="1"/>
    <col min="8964" max="8964" width="8.7109375" style="12" customWidth="1"/>
    <col min="8965" max="8965" width="9.140625" style="12" customWidth="1"/>
    <col min="8966" max="8966" width="8.7109375" style="12" customWidth="1"/>
    <col min="8967" max="8967" width="8.28515625" style="12" customWidth="1"/>
    <col min="8968" max="8968" width="8.7109375" style="12" customWidth="1"/>
    <col min="8969" max="8970" width="7.7109375" style="12" customWidth="1"/>
    <col min="8971" max="8971" width="8.140625" style="12" customWidth="1"/>
    <col min="8972" max="8974" width="7.7109375" style="12" customWidth="1"/>
    <col min="8975" max="8975" width="10.28515625" style="12" customWidth="1"/>
    <col min="8976" max="8976" width="12.42578125" style="12" bestFit="1" customWidth="1"/>
    <col min="8977" max="8977" width="12.42578125" style="12" customWidth="1"/>
    <col min="8978" max="9217" width="9.140625" style="12"/>
    <col min="9218" max="9218" width="17.140625" style="12" customWidth="1"/>
    <col min="9219" max="9219" width="14.28515625" style="12" customWidth="1"/>
    <col min="9220" max="9220" width="8.7109375" style="12" customWidth="1"/>
    <col min="9221" max="9221" width="9.140625" style="12" customWidth="1"/>
    <col min="9222" max="9222" width="8.7109375" style="12" customWidth="1"/>
    <col min="9223" max="9223" width="8.28515625" style="12" customWidth="1"/>
    <col min="9224" max="9224" width="8.7109375" style="12" customWidth="1"/>
    <col min="9225" max="9226" width="7.7109375" style="12" customWidth="1"/>
    <col min="9227" max="9227" width="8.140625" style="12" customWidth="1"/>
    <col min="9228" max="9230" width="7.7109375" style="12" customWidth="1"/>
    <col min="9231" max="9231" width="10.28515625" style="12" customWidth="1"/>
    <col min="9232" max="9232" width="12.42578125" style="12" bestFit="1" customWidth="1"/>
    <col min="9233" max="9233" width="12.42578125" style="12" customWidth="1"/>
    <col min="9234" max="9473" width="9.140625" style="12"/>
    <col min="9474" max="9474" width="17.140625" style="12" customWidth="1"/>
    <col min="9475" max="9475" width="14.28515625" style="12" customWidth="1"/>
    <col min="9476" max="9476" width="8.7109375" style="12" customWidth="1"/>
    <col min="9477" max="9477" width="9.140625" style="12" customWidth="1"/>
    <col min="9478" max="9478" width="8.7109375" style="12" customWidth="1"/>
    <col min="9479" max="9479" width="8.28515625" style="12" customWidth="1"/>
    <col min="9480" max="9480" width="8.7109375" style="12" customWidth="1"/>
    <col min="9481" max="9482" width="7.7109375" style="12" customWidth="1"/>
    <col min="9483" max="9483" width="8.140625" style="12" customWidth="1"/>
    <col min="9484" max="9486" width="7.7109375" style="12" customWidth="1"/>
    <col min="9487" max="9487" width="10.28515625" style="12" customWidth="1"/>
    <col min="9488" max="9488" width="12.42578125" style="12" bestFit="1" customWidth="1"/>
    <col min="9489" max="9489" width="12.42578125" style="12" customWidth="1"/>
    <col min="9490" max="9729" width="9.140625" style="12"/>
    <col min="9730" max="9730" width="17.140625" style="12" customWidth="1"/>
    <col min="9731" max="9731" width="14.28515625" style="12" customWidth="1"/>
    <col min="9732" max="9732" width="8.7109375" style="12" customWidth="1"/>
    <col min="9733" max="9733" width="9.140625" style="12" customWidth="1"/>
    <col min="9734" max="9734" width="8.7109375" style="12" customWidth="1"/>
    <col min="9735" max="9735" width="8.28515625" style="12" customWidth="1"/>
    <col min="9736" max="9736" width="8.7109375" style="12" customWidth="1"/>
    <col min="9737" max="9738" width="7.7109375" style="12" customWidth="1"/>
    <col min="9739" max="9739" width="8.140625" style="12" customWidth="1"/>
    <col min="9740" max="9742" width="7.7109375" style="12" customWidth="1"/>
    <col min="9743" max="9743" width="10.28515625" style="12" customWidth="1"/>
    <col min="9744" max="9744" width="12.42578125" style="12" bestFit="1" customWidth="1"/>
    <col min="9745" max="9745" width="12.42578125" style="12" customWidth="1"/>
    <col min="9746" max="9985" width="9.140625" style="12"/>
    <col min="9986" max="9986" width="17.140625" style="12" customWidth="1"/>
    <col min="9987" max="9987" width="14.28515625" style="12" customWidth="1"/>
    <col min="9988" max="9988" width="8.7109375" style="12" customWidth="1"/>
    <col min="9989" max="9989" width="9.140625" style="12" customWidth="1"/>
    <col min="9990" max="9990" width="8.7109375" style="12" customWidth="1"/>
    <col min="9991" max="9991" width="8.28515625" style="12" customWidth="1"/>
    <col min="9992" max="9992" width="8.7109375" style="12" customWidth="1"/>
    <col min="9993" max="9994" width="7.7109375" style="12" customWidth="1"/>
    <col min="9995" max="9995" width="8.140625" style="12" customWidth="1"/>
    <col min="9996" max="9998" width="7.7109375" style="12" customWidth="1"/>
    <col min="9999" max="9999" width="10.28515625" style="12" customWidth="1"/>
    <col min="10000" max="10000" width="12.42578125" style="12" bestFit="1" customWidth="1"/>
    <col min="10001" max="10001" width="12.42578125" style="12" customWidth="1"/>
    <col min="10002" max="10241" width="9.140625" style="12"/>
    <col min="10242" max="10242" width="17.140625" style="12" customWidth="1"/>
    <col min="10243" max="10243" width="14.28515625" style="12" customWidth="1"/>
    <col min="10244" max="10244" width="8.7109375" style="12" customWidth="1"/>
    <col min="10245" max="10245" width="9.140625" style="12" customWidth="1"/>
    <col min="10246" max="10246" width="8.7109375" style="12" customWidth="1"/>
    <col min="10247" max="10247" width="8.28515625" style="12" customWidth="1"/>
    <col min="10248" max="10248" width="8.7109375" style="12" customWidth="1"/>
    <col min="10249" max="10250" width="7.7109375" style="12" customWidth="1"/>
    <col min="10251" max="10251" width="8.140625" style="12" customWidth="1"/>
    <col min="10252" max="10254" width="7.7109375" style="12" customWidth="1"/>
    <col min="10255" max="10255" width="10.28515625" style="12" customWidth="1"/>
    <col min="10256" max="10256" width="12.42578125" style="12" bestFit="1" customWidth="1"/>
    <col min="10257" max="10257" width="12.42578125" style="12" customWidth="1"/>
    <col min="10258" max="10497" width="9.140625" style="12"/>
    <col min="10498" max="10498" width="17.140625" style="12" customWidth="1"/>
    <col min="10499" max="10499" width="14.28515625" style="12" customWidth="1"/>
    <col min="10500" max="10500" width="8.7109375" style="12" customWidth="1"/>
    <col min="10501" max="10501" width="9.140625" style="12" customWidth="1"/>
    <col min="10502" max="10502" width="8.7109375" style="12" customWidth="1"/>
    <col min="10503" max="10503" width="8.28515625" style="12" customWidth="1"/>
    <col min="10504" max="10504" width="8.7109375" style="12" customWidth="1"/>
    <col min="10505" max="10506" width="7.7109375" style="12" customWidth="1"/>
    <col min="10507" max="10507" width="8.140625" style="12" customWidth="1"/>
    <col min="10508" max="10510" width="7.7109375" style="12" customWidth="1"/>
    <col min="10511" max="10511" width="10.28515625" style="12" customWidth="1"/>
    <col min="10512" max="10512" width="12.42578125" style="12" bestFit="1" customWidth="1"/>
    <col min="10513" max="10513" width="12.42578125" style="12" customWidth="1"/>
    <col min="10514" max="10753" width="9.140625" style="12"/>
    <col min="10754" max="10754" width="17.140625" style="12" customWidth="1"/>
    <col min="10755" max="10755" width="14.28515625" style="12" customWidth="1"/>
    <col min="10756" max="10756" width="8.7109375" style="12" customWidth="1"/>
    <col min="10757" max="10757" width="9.140625" style="12" customWidth="1"/>
    <col min="10758" max="10758" width="8.7109375" style="12" customWidth="1"/>
    <col min="10759" max="10759" width="8.28515625" style="12" customWidth="1"/>
    <col min="10760" max="10760" width="8.7109375" style="12" customWidth="1"/>
    <col min="10761" max="10762" width="7.7109375" style="12" customWidth="1"/>
    <col min="10763" max="10763" width="8.140625" style="12" customWidth="1"/>
    <col min="10764" max="10766" width="7.7109375" style="12" customWidth="1"/>
    <col min="10767" max="10767" width="10.28515625" style="12" customWidth="1"/>
    <col min="10768" max="10768" width="12.42578125" style="12" bestFit="1" customWidth="1"/>
    <col min="10769" max="10769" width="12.42578125" style="12" customWidth="1"/>
    <col min="10770" max="11009" width="9.140625" style="12"/>
    <col min="11010" max="11010" width="17.140625" style="12" customWidth="1"/>
    <col min="11011" max="11011" width="14.28515625" style="12" customWidth="1"/>
    <col min="11012" max="11012" width="8.7109375" style="12" customWidth="1"/>
    <col min="11013" max="11013" width="9.140625" style="12" customWidth="1"/>
    <col min="11014" max="11014" width="8.7109375" style="12" customWidth="1"/>
    <col min="11015" max="11015" width="8.28515625" style="12" customWidth="1"/>
    <col min="11016" max="11016" width="8.7109375" style="12" customWidth="1"/>
    <col min="11017" max="11018" width="7.7109375" style="12" customWidth="1"/>
    <col min="11019" max="11019" width="8.140625" style="12" customWidth="1"/>
    <col min="11020" max="11022" width="7.7109375" style="12" customWidth="1"/>
    <col min="11023" max="11023" width="10.28515625" style="12" customWidth="1"/>
    <col min="11024" max="11024" width="12.42578125" style="12" bestFit="1" customWidth="1"/>
    <col min="11025" max="11025" width="12.42578125" style="12" customWidth="1"/>
    <col min="11026" max="11265" width="9.140625" style="12"/>
    <col min="11266" max="11266" width="17.140625" style="12" customWidth="1"/>
    <col min="11267" max="11267" width="14.28515625" style="12" customWidth="1"/>
    <col min="11268" max="11268" width="8.7109375" style="12" customWidth="1"/>
    <col min="11269" max="11269" width="9.140625" style="12" customWidth="1"/>
    <col min="11270" max="11270" width="8.7109375" style="12" customWidth="1"/>
    <col min="11271" max="11271" width="8.28515625" style="12" customWidth="1"/>
    <col min="11272" max="11272" width="8.7109375" style="12" customWidth="1"/>
    <col min="11273" max="11274" width="7.7109375" style="12" customWidth="1"/>
    <col min="11275" max="11275" width="8.140625" style="12" customWidth="1"/>
    <col min="11276" max="11278" width="7.7109375" style="12" customWidth="1"/>
    <col min="11279" max="11279" width="10.28515625" style="12" customWidth="1"/>
    <col min="11280" max="11280" width="12.42578125" style="12" bestFit="1" customWidth="1"/>
    <col min="11281" max="11281" width="12.42578125" style="12" customWidth="1"/>
    <col min="11282" max="11521" width="9.140625" style="12"/>
    <col min="11522" max="11522" width="17.140625" style="12" customWidth="1"/>
    <col min="11523" max="11523" width="14.28515625" style="12" customWidth="1"/>
    <col min="11524" max="11524" width="8.7109375" style="12" customWidth="1"/>
    <col min="11525" max="11525" width="9.140625" style="12" customWidth="1"/>
    <col min="11526" max="11526" width="8.7109375" style="12" customWidth="1"/>
    <col min="11527" max="11527" width="8.28515625" style="12" customWidth="1"/>
    <col min="11528" max="11528" width="8.7109375" style="12" customWidth="1"/>
    <col min="11529" max="11530" width="7.7109375" style="12" customWidth="1"/>
    <col min="11531" max="11531" width="8.140625" style="12" customWidth="1"/>
    <col min="11532" max="11534" width="7.7109375" style="12" customWidth="1"/>
    <col min="11535" max="11535" width="10.28515625" style="12" customWidth="1"/>
    <col min="11536" max="11536" width="12.42578125" style="12" bestFit="1" customWidth="1"/>
    <col min="11537" max="11537" width="12.42578125" style="12" customWidth="1"/>
    <col min="11538" max="11777" width="9.140625" style="12"/>
    <col min="11778" max="11778" width="17.140625" style="12" customWidth="1"/>
    <col min="11779" max="11779" width="14.28515625" style="12" customWidth="1"/>
    <col min="11780" max="11780" width="8.7109375" style="12" customWidth="1"/>
    <col min="11781" max="11781" width="9.140625" style="12" customWidth="1"/>
    <col min="11782" max="11782" width="8.7109375" style="12" customWidth="1"/>
    <col min="11783" max="11783" width="8.28515625" style="12" customWidth="1"/>
    <col min="11784" max="11784" width="8.7109375" style="12" customWidth="1"/>
    <col min="11785" max="11786" width="7.7109375" style="12" customWidth="1"/>
    <col min="11787" max="11787" width="8.140625" style="12" customWidth="1"/>
    <col min="11788" max="11790" width="7.7109375" style="12" customWidth="1"/>
    <col min="11791" max="11791" width="10.28515625" style="12" customWidth="1"/>
    <col min="11792" max="11792" width="12.42578125" style="12" bestFit="1" customWidth="1"/>
    <col min="11793" max="11793" width="12.42578125" style="12" customWidth="1"/>
    <col min="11794" max="12033" width="9.140625" style="12"/>
    <col min="12034" max="12034" width="17.140625" style="12" customWidth="1"/>
    <col min="12035" max="12035" width="14.28515625" style="12" customWidth="1"/>
    <col min="12036" max="12036" width="8.7109375" style="12" customWidth="1"/>
    <col min="12037" max="12037" width="9.140625" style="12" customWidth="1"/>
    <col min="12038" max="12038" width="8.7109375" style="12" customWidth="1"/>
    <col min="12039" max="12039" width="8.28515625" style="12" customWidth="1"/>
    <col min="12040" max="12040" width="8.7109375" style="12" customWidth="1"/>
    <col min="12041" max="12042" width="7.7109375" style="12" customWidth="1"/>
    <col min="12043" max="12043" width="8.140625" style="12" customWidth="1"/>
    <col min="12044" max="12046" width="7.7109375" style="12" customWidth="1"/>
    <col min="12047" max="12047" width="10.28515625" style="12" customWidth="1"/>
    <col min="12048" max="12048" width="12.42578125" style="12" bestFit="1" customWidth="1"/>
    <col min="12049" max="12049" width="12.42578125" style="12" customWidth="1"/>
    <col min="12050" max="12289" width="9.140625" style="12"/>
    <col min="12290" max="12290" width="17.140625" style="12" customWidth="1"/>
    <col min="12291" max="12291" width="14.28515625" style="12" customWidth="1"/>
    <col min="12292" max="12292" width="8.7109375" style="12" customWidth="1"/>
    <col min="12293" max="12293" width="9.140625" style="12" customWidth="1"/>
    <col min="12294" max="12294" width="8.7109375" style="12" customWidth="1"/>
    <col min="12295" max="12295" width="8.28515625" style="12" customWidth="1"/>
    <col min="12296" max="12296" width="8.7109375" style="12" customWidth="1"/>
    <col min="12297" max="12298" width="7.7109375" style="12" customWidth="1"/>
    <col min="12299" max="12299" width="8.140625" style="12" customWidth="1"/>
    <col min="12300" max="12302" width="7.7109375" style="12" customWidth="1"/>
    <col min="12303" max="12303" width="10.28515625" style="12" customWidth="1"/>
    <col min="12304" max="12304" width="12.42578125" style="12" bestFit="1" customWidth="1"/>
    <col min="12305" max="12305" width="12.42578125" style="12" customWidth="1"/>
    <col min="12306" max="12545" width="9.140625" style="12"/>
    <col min="12546" max="12546" width="17.140625" style="12" customWidth="1"/>
    <col min="12547" max="12547" width="14.28515625" style="12" customWidth="1"/>
    <col min="12548" max="12548" width="8.7109375" style="12" customWidth="1"/>
    <col min="12549" max="12549" width="9.140625" style="12" customWidth="1"/>
    <col min="12550" max="12550" width="8.7109375" style="12" customWidth="1"/>
    <col min="12551" max="12551" width="8.28515625" style="12" customWidth="1"/>
    <col min="12552" max="12552" width="8.7109375" style="12" customWidth="1"/>
    <col min="12553" max="12554" width="7.7109375" style="12" customWidth="1"/>
    <col min="12555" max="12555" width="8.140625" style="12" customWidth="1"/>
    <col min="12556" max="12558" width="7.7109375" style="12" customWidth="1"/>
    <col min="12559" max="12559" width="10.28515625" style="12" customWidth="1"/>
    <col min="12560" max="12560" width="12.42578125" style="12" bestFit="1" customWidth="1"/>
    <col min="12561" max="12561" width="12.42578125" style="12" customWidth="1"/>
    <col min="12562" max="12801" width="9.140625" style="12"/>
    <col min="12802" max="12802" width="17.140625" style="12" customWidth="1"/>
    <col min="12803" max="12803" width="14.28515625" style="12" customWidth="1"/>
    <col min="12804" max="12804" width="8.7109375" style="12" customWidth="1"/>
    <col min="12805" max="12805" width="9.140625" style="12" customWidth="1"/>
    <col min="12806" max="12806" width="8.7109375" style="12" customWidth="1"/>
    <col min="12807" max="12807" width="8.28515625" style="12" customWidth="1"/>
    <col min="12808" max="12808" width="8.7109375" style="12" customWidth="1"/>
    <col min="12809" max="12810" width="7.7109375" style="12" customWidth="1"/>
    <col min="12811" max="12811" width="8.140625" style="12" customWidth="1"/>
    <col min="12812" max="12814" width="7.7109375" style="12" customWidth="1"/>
    <col min="12815" max="12815" width="10.28515625" style="12" customWidth="1"/>
    <col min="12816" max="12816" width="12.42578125" style="12" bestFit="1" customWidth="1"/>
    <col min="12817" max="12817" width="12.42578125" style="12" customWidth="1"/>
    <col min="12818" max="13057" width="9.140625" style="12"/>
    <col min="13058" max="13058" width="17.140625" style="12" customWidth="1"/>
    <col min="13059" max="13059" width="14.28515625" style="12" customWidth="1"/>
    <col min="13060" max="13060" width="8.7109375" style="12" customWidth="1"/>
    <col min="13061" max="13061" width="9.140625" style="12" customWidth="1"/>
    <col min="13062" max="13062" width="8.7109375" style="12" customWidth="1"/>
    <col min="13063" max="13063" width="8.28515625" style="12" customWidth="1"/>
    <col min="13064" max="13064" width="8.7109375" style="12" customWidth="1"/>
    <col min="13065" max="13066" width="7.7109375" style="12" customWidth="1"/>
    <col min="13067" max="13067" width="8.140625" style="12" customWidth="1"/>
    <col min="13068" max="13070" width="7.7109375" style="12" customWidth="1"/>
    <col min="13071" max="13071" width="10.28515625" style="12" customWidth="1"/>
    <col min="13072" max="13072" width="12.42578125" style="12" bestFit="1" customWidth="1"/>
    <col min="13073" max="13073" width="12.42578125" style="12" customWidth="1"/>
    <col min="13074" max="13313" width="9.140625" style="12"/>
    <col min="13314" max="13314" width="17.140625" style="12" customWidth="1"/>
    <col min="13315" max="13315" width="14.28515625" style="12" customWidth="1"/>
    <col min="13316" max="13316" width="8.7109375" style="12" customWidth="1"/>
    <col min="13317" max="13317" width="9.140625" style="12" customWidth="1"/>
    <col min="13318" max="13318" width="8.7109375" style="12" customWidth="1"/>
    <col min="13319" max="13319" width="8.28515625" style="12" customWidth="1"/>
    <col min="13320" max="13320" width="8.7109375" style="12" customWidth="1"/>
    <col min="13321" max="13322" width="7.7109375" style="12" customWidth="1"/>
    <col min="13323" max="13323" width="8.140625" style="12" customWidth="1"/>
    <col min="13324" max="13326" width="7.7109375" style="12" customWidth="1"/>
    <col min="13327" max="13327" width="10.28515625" style="12" customWidth="1"/>
    <col min="13328" max="13328" width="12.42578125" style="12" bestFit="1" customWidth="1"/>
    <col min="13329" max="13329" width="12.42578125" style="12" customWidth="1"/>
    <col min="13330" max="13569" width="9.140625" style="12"/>
    <col min="13570" max="13570" width="17.140625" style="12" customWidth="1"/>
    <col min="13571" max="13571" width="14.28515625" style="12" customWidth="1"/>
    <col min="13572" max="13572" width="8.7109375" style="12" customWidth="1"/>
    <col min="13573" max="13573" width="9.140625" style="12" customWidth="1"/>
    <col min="13574" max="13574" width="8.7109375" style="12" customWidth="1"/>
    <col min="13575" max="13575" width="8.28515625" style="12" customWidth="1"/>
    <col min="13576" max="13576" width="8.7109375" style="12" customWidth="1"/>
    <col min="13577" max="13578" width="7.7109375" style="12" customWidth="1"/>
    <col min="13579" max="13579" width="8.140625" style="12" customWidth="1"/>
    <col min="13580" max="13582" width="7.7109375" style="12" customWidth="1"/>
    <col min="13583" max="13583" width="10.28515625" style="12" customWidth="1"/>
    <col min="13584" max="13584" width="12.42578125" style="12" bestFit="1" customWidth="1"/>
    <col min="13585" max="13585" width="12.42578125" style="12" customWidth="1"/>
    <col min="13586" max="13825" width="9.140625" style="12"/>
    <col min="13826" max="13826" width="17.140625" style="12" customWidth="1"/>
    <col min="13827" max="13827" width="14.28515625" style="12" customWidth="1"/>
    <col min="13828" max="13828" width="8.7109375" style="12" customWidth="1"/>
    <col min="13829" max="13829" width="9.140625" style="12" customWidth="1"/>
    <col min="13830" max="13830" width="8.7109375" style="12" customWidth="1"/>
    <col min="13831" max="13831" width="8.28515625" style="12" customWidth="1"/>
    <col min="13832" max="13832" width="8.7109375" style="12" customWidth="1"/>
    <col min="13833" max="13834" width="7.7109375" style="12" customWidth="1"/>
    <col min="13835" max="13835" width="8.140625" style="12" customWidth="1"/>
    <col min="13836" max="13838" width="7.7109375" style="12" customWidth="1"/>
    <col min="13839" max="13839" width="10.28515625" style="12" customWidth="1"/>
    <col min="13840" max="13840" width="12.42578125" style="12" bestFit="1" customWidth="1"/>
    <col min="13841" max="13841" width="12.42578125" style="12" customWidth="1"/>
    <col min="13842" max="14081" width="9.140625" style="12"/>
    <col min="14082" max="14082" width="17.140625" style="12" customWidth="1"/>
    <col min="14083" max="14083" width="14.28515625" style="12" customWidth="1"/>
    <col min="14084" max="14084" width="8.7109375" style="12" customWidth="1"/>
    <col min="14085" max="14085" width="9.140625" style="12" customWidth="1"/>
    <col min="14086" max="14086" width="8.7109375" style="12" customWidth="1"/>
    <col min="14087" max="14087" width="8.28515625" style="12" customWidth="1"/>
    <col min="14088" max="14088" width="8.7109375" style="12" customWidth="1"/>
    <col min="14089" max="14090" width="7.7109375" style="12" customWidth="1"/>
    <col min="14091" max="14091" width="8.140625" style="12" customWidth="1"/>
    <col min="14092" max="14094" width="7.7109375" style="12" customWidth="1"/>
    <col min="14095" max="14095" width="10.28515625" style="12" customWidth="1"/>
    <col min="14096" max="14096" width="12.42578125" style="12" bestFit="1" customWidth="1"/>
    <col min="14097" max="14097" width="12.42578125" style="12" customWidth="1"/>
    <col min="14098" max="14337" width="9.140625" style="12"/>
    <col min="14338" max="14338" width="17.140625" style="12" customWidth="1"/>
    <col min="14339" max="14339" width="14.28515625" style="12" customWidth="1"/>
    <col min="14340" max="14340" width="8.7109375" style="12" customWidth="1"/>
    <col min="14341" max="14341" width="9.140625" style="12" customWidth="1"/>
    <col min="14342" max="14342" width="8.7109375" style="12" customWidth="1"/>
    <col min="14343" max="14343" width="8.28515625" style="12" customWidth="1"/>
    <col min="14344" max="14344" width="8.7109375" style="12" customWidth="1"/>
    <col min="14345" max="14346" width="7.7109375" style="12" customWidth="1"/>
    <col min="14347" max="14347" width="8.140625" style="12" customWidth="1"/>
    <col min="14348" max="14350" width="7.7109375" style="12" customWidth="1"/>
    <col min="14351" max="14351" width="10.28515625" style="12" customWidth="1"/>
    <col min="14352" max="14352" width="12.42578125" style="12" bestFit="1" customWidth="1"/>
    <col min="14353" max="14353" width="12.42578125" style="12" customWidth="1"/>
    <col min="14354" max="14593" width="9.140625" style="12"/>
    <col min="14594" max="14594" width="17.140625" style="12" customWidth="1"/>
    <col min="14595" max="14595" width="14.28515625" style="12" customWidth="1"/>
    <col min="14596" max="14596" width="8.7109375" style="12" customWidth="1"/>
    <col min="14597" max="14597" width="9.140625" style="12" customWidth="1"/>
    <col min="14598" max="14598" width="8.7109375" style="12" customWidth="1"/>
    <col min="14599" max="14599" width="8.28515625" style="12" customWidth="1"/>
    <col min="14600" max="14600" width="8.7109375" style="12" customWidth="1"/>
    <col min="14601" max="14602" width="7.7109375" style="12" customWidth="1"/>
    <col min="14603" max="14603" width="8.140625" style="12" customWidth="1"/>
    <col min="14604" max="14606" width="7.7109375" style="12" customWidth="1"/>
    <col min="14607" max="14607" width="10.28515625" style="12" customWidth="1"/>
    <col min="14608" max="14608" width="12.42578125" style="12" bestFit="1" customWidth="1"/>
    <col min="14609" max="14609" width="12.42578125" style="12" customWidth="1"/>
    <col min="14610" max="14849" width="9.140625" style="12"/>
    <col min="14850" max="14850" width="17.140625" style="12" customWidth="1"/>
    <col min="14851" max="14851" width="14.28515625" style="12" customWidth="1"/>
    <col min="14852" max="14852" width="8.7109375" style="12" customWidth="1"/>
    <col min="14853" max="14853" width="9.140625" style="12" customWidth="1"/>
    <col min="14854" max="14854" width="8.7109375" style="12" customWidth="1"/>
    <col min="14855" max="14855" width="8.28515625" style="12" customWidth="1"/>
    <col min="14856" max="14856" width="8.7109375" style="12" customWidth="1"/>
    <col min="14857" max="14858" width="7.7109375" style="12" customWidth="1"/>
    <col min="14859" max="14859" width="8.140625" style="12" customWidth="1"/>
    <col min="14860" max="14862" width="7.7109375" style="12" customWidth="1"/>
    <col min="14863" max="14863" width="10.28515625" style="12" customWidth="1"/>
    <col min="14864" max="14864" width="12.42578125" style="12" bestFit="1" customWidth="1"/>
    <col min="14865" max="14865" width="12.42578125" style="12" customWidth="1"/>
    <col min="14866" max="15105" width="9.140625" style="12"/>
    <col min="15106" max="15106" width="17.140625" style="12" customWidth="1"/>
    <col min="15107" max="15107" width="14.28515625" style="12" customWidth="1"/>
    <col min="15108" max="15108" width="8.7109375" style="12" customWidth="1"/>
    <col min="15109" max="15109" width="9.140625" style="12" customWidth="1"/>
    <col min="15110" max="15110" width="8.7109375" style="12" customWidth="1"/>
    <col min="15111" max="15111" width="8.28515625" style="12" customWidth="1"/>
    <col min="15112" max="15112" width="8.7109375" style="12" customWidth="1"/>
    <col min="15113" max="15114" width="7.7109375" style="12" customWidth="1"/>
    <col min="15115" max="15115" width="8.140625" style="12" customWidth="1"/>
    <col min="15116" max="15118" width="7.7109375" style="12" customWidth="1"/>
    <col min="15119" max="15119" width="10.28515625" style="12" customWidth="1"/>
    <col min="15120" max="15120" width="12.42578125" style="12" bestFit="1" customWidth="1"/>
    <col min="15121" max="15121" width="12.42578125" style="12" customWidth="1"/>
    <col min="15122" max="15361" width="9.140625" style="12"/>
    <col min="15362" max="15362" width="17.140625" style="12" customWidth="1"/>
    <col min="15363" max="15363" width="14.28515625" style="12" customWidth="1"/>
    <col min="15364" max="15364" width="8.7109375" style="12" customWidth="1"/>
    <col min="15365" max="15365" width="9.140625" style="12" customWidth="1"/>
    <col min="15366" max="15366" width="8.7109375" style="12" customWidth="1"/>
    <col min="15367" max="15367" width="8.28515625" style="12" customWidth="1"/>
    <col min="15368" max="15368" width="8.7109375" style="12" customWidth="1"/>
    <col min="15369" max="15370" width="7.7109375" style="12" customWidth="1"/>
    <col min="15371" max="15371" width="8.140625" style="12" customWidth="1"/>
    <col min="15372" max="15374" width="7.7109375" style="12" customWidth="1"/>
    <col min="15375" max="15375" width="10.28515625" style="12" customWidth="1"/>
    <col min="15376" max="15376" width="12.42578125" style="12" bestFit="1" customWidth="1"/>
    <col min="15377" max="15377" width="12.42578125" style="12" customWidth="1"/>
    <col min="15378" max="15617" width="9.140625" style="12"/>
    <col min="15618" max="15618" width="17.140625" style="12" customWidth="1"/>
    <col min="15619" max="15619" width="14.28515625" style="12" customWidth="1"/>
    <col min="15620" max="15620" width="8.7109375" style="12" customWidth="1"/>
    <col min="15621" max="15621" width="9.140625" style="12" customWidth="1"/>
    <col min="15622" max="15622" width="8.7109375" style="12" customWidth="1"/>
    <col min="15623" max="15623" width="8.28515625" style="12" customWidth="1"/>
    <col min="15624" max="15624" width="8.7109375" style="12" customWidth="1"/>
    <col min="15625" max="15626" width="7.7109375" style="12" customWidth="1"/>
    <col min="15627" max="15627" width="8.140625" style="12" customWidth="1"/>
    <col min="15628" max="15630" width="7.7109375" style="12" customWidth="1"/>
    <col min="15631" max="15631" width="10.28515625" style="12" customWidth="1"/>
    <col min="15632" max="15632" width="12.42578125" style="12" bestFit="1" customWidth="1"/>
    <col min="15633" max="15633" width="12.42578125" style="12" customWidth="1"/>
    <col min="15634" max="15873" width="9.140625" style="12"/>
    <col min="15874" max="15874" width="17.140625" style="12" customWidth="1"/>
    <col min="15875" max="15875" width="14.28515625" style="12" customWidth="1"/>
    <col min="15876" max="15876" width="8.7109375" style="12" customWidth="1"/>
    <col min="15877" max="15877" width="9.140625" style="12" customWidth="1"/>
    <col min="15878" max="15878" width="8.7109375" style="12" customWidth="1"/>
    <col min="15879" max="15879" width="8.28515625" style="12" customWidth="1"/>
    <col min="15880" max="15880" width="8.7109375" style="12" customWidth="1"/>
    <col min="15881" max="15882" width="7.7109375" style="12" customWidth="1"/>
    <col min="15883" max="15883" width="8.140625" style="12" customWidth="1"/>
    <col min="15884" max="15886" width="7.7109375" style="12" customWidth="1"/>
    <col min="15887" max="15887" width="10.28515625" style="12" customWidth="1"/>
    <col min="15888" max="15888" width="12.42578125" style="12" bestFit="1" customWidth="1"/>
    <col min="15889" max="15889" width="12.42578125" style="12" customWidth="1"/>
    <col min="15890" max="16129" width="9.140625" style="12"/>
    <col min="16130" max="16130" width="17.140625" style="12" customWidth="1"/>
    <col min="16131" max="16131" width="14.28515625" style="12" customWidth="1"/>
    <col min="16132" max="16132" width="8.7109375" style="12" customWidth="1"/>
    <col min="16133" max="16133" width="9.140625" style="12" customWidth="1"/>
    <col min="16134" max="16134" width="8.7109375" style="12" customWidth="1"/>
    <col min="16135" max="16135" width="8.28515625" style="12" customWidth="1"/>
    <col min="16136" max="16136" width="8.7109375" style="12" customWidth="1"/>
    <col min="16137" max="16138" width="7.7109375" style="12" customWidth="1"/>
    <col min="16139" max="16139" width="8.140625" style="12" customWidth="1"/>
    <col min="16140" max="16142" width="7.7109375" style="12" customWidth="1"/>
    <col min="16143" max="16143" width="10.28515625" style="12" customWidth="1"/>
    <col min="16144" max="16144" width="12.42578125" style="12" bestFit="1" customWidth="1"/>
    <col min="16145" max="16145" width="12.42578125" style="12" customWidth="1"/>
    <col min="16146" max="16384" width="9.140625" style="12"/>
  </cols>
  <sheetData>
    <row r="1" spans="1:20" s="2" customFormat="1" ht="22.5" x14ac:dyDescent="0.2">
      <c r="A1" s="804"/>
      <c r="B1" s="804"/>
      <c r="C1" s="804"/>
      <c r="D1" s="804"/>
      <c r="E1" s="804"/>
      <c r="F1" s="80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s="2" customFormat="1" ht="22.5" x14ac:dyDescent="0.2">
      <c r="A2" s="361"/>
      <c r="B2" s="361"/>
      <c r="C2" s="361"/>
      <c r="D2" s="361"/>
      <c r="E2" s="361"/>
      <c r="F2" s="36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2" customFormat="1" ht="18.75" x14ac:dyDescent="0.2">
      <c r="A3" s="784"/>
      <c r="B3" s="857"/>
      <c r="C3" s="858"/>
      <c r="D3" s="858"/>
      <c r="E3" s="858"/>
      <c r="F3" s="129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2" customFormat="1" ht="28.5" customHeight="1" x14ac:dyDescent="0.2">
      <c r="A4" s="856"/>
      <c r="B4" s="856"/>
      <c r="C4" s="360"/>
      <c r="D4" s="360"/>
      <c r="E4" s="129"/>
      <c r="F4" s="360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s="2" customFormat="1" ht="23.25" customHeight="1" x14ac:dyDescent="0.3">
      <c r="A5" s="208"/>
      <c r="B5" s="9"/>
      <c r="C5" s="1"/>
      <c r="D5" s="1"/>
      <c r="E5" s="1"/>
      <c r="F5" s="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21.75" customHeight="1" x14ac:dyDescent="0.25">
      <c r="A6" s="5"/>
      <c r="B6" s="9"/>
      <c r="C6" s="1"/>
      <c r="D6" s="1"/>
      <c r="E6" s="1"/>
      <c r="F6" s="1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s="2" customFormat="1" ht="21.75" customHeight="1" x14ac:dyDescent="0.25">
      <c r="A7" s="5"/>
      <c r="B7" s="9"/>
      <c r="C7" s="1"/>
      <c r="D7" s="1"/>
      <c r="E7" s="1"/>
      <c r="F7" s="1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s="2" customFormat="1" ht="21.75" customHeight="1" x14ac:dyDescent="0.25">
      <c r="A8" s="5"/>
      <c r="B8" s="9"/>
      <c r="C8" s="1"/>
      <c r="D8" s="1"/>
      <c r="E8" s="1"/>
      <c r="F8" s="1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s="2" customFormat="1" ht="21.75" customHeight="1" x14ac:dyDescent="0.25">
      <c r="A9" s="5"/>
      <c r="B9" s="9"/>
      <c r="C9" s="1"/>
      <c r="D9" s="1"/>
      <c r="E9" s="1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2" customFormat="1" ht="21.75" customHeight="1" x14ac:dyDescent="0.25">
      <c r="A10" s="5"/>
      <c r="B10" s="9"/>
      <c r="C10" s="1"/>
      <c r="D10" s="1"/>
      <c r="E10" s="1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s="2" customFormat="1" ht="21.75" customHeight="1" x14ac:dyDescent="0.25">
      <c r="A11" s="5"/>
      <c r="B11" s="9"/>
      <c r="C11" s="1"/>
      <c r="D11" s="1"/>
      <c r="E11" s="1"/>
      <c r="F11" s="1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s="2" customFormat="1" ht="21.75" customHeight="1" x14ac:dyDescent="0.25">
      <c r="A12" s="5"/>
      <c r="B12" s="9"/>
      <c r="C12" s="1"/>
      <c r="D12" s="1"/>
      <c r="E12" s="1"/>
      <c r="F12" s="1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s="2" customFormat="1" ht="21.75" customHeight="1" x14ac:dyDescent="0.25">
      <c r="A13" s="5"/>
      <c r="B13" s="9"/>
      <c r="C13" s="1"/>
      <c r="D13" s="1"/>
      <c r="E13" s="1"/>
      <c r="F13" s="1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s="2" customFormat="1" ht="21.75" customHeight="1" x14ac:dyDescent="0.25">
      <c r="A14" s="5"/>
      <c r="B14" s="9"/>
      <c r="C14" s="1"/>
      <c r="D14" s="1"/>
      <c r="E14" s="1"/>
      <c r="F14" s="1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s="2" customFormat="1" ht="21.75" customHeight="1" x14ac:dyDescent="0.25">
      <c r="A15" s="5"/>
      <c r="B15" s="9"/>
      <c r="C15" s="1"/>
      <c r="D15" s="1"/>
      <c r="E15" s="1"/>
      <c r="F15" s="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s="2" customFormat="1" ht="21.75" customHeight="1" x14ac:dyDescent="0.25">
      <c r="A16" s="5"/>
      <c r="B16" s="9"/>
      <c r="C16" s="1"/>
      <c r="D16" s="1"/>
      <c r="E16" s="1"/>
      <c r="F16" s="1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s="2" customFormat="1" ht="21.75" customHeight="1" x14ac:dyDescent="0.25">
      <c r="A17" s="5"/>
      <c r="B17" s="9"/>
      <c r="C17" s="1"/>
      <c r="D17" s="1"/>
      <c r="E17" s="1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s="2" customFormat="1" ht="21.75" customHeight="1" x14ac:dyDescent="0.25">
      <c r="A18" s="5"/>
      <c r="B18" s="9"/>
      <c r="C18" s="1"/>
      <c r="D18" s="1"/>
      <c r="E18" s="1"/>
      <c r="F18" s="1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s="2" customFormat="1" ht="21.75" customHeight="1" x14ac:dyDescent="0.25">
      <c r="A19" s="5"/>
      <c r="B19" s="9"/>
      <c r="C19" s="1"/>
      <c r="D19" s="1"/>
      <c r="E19" s="1"/>
      <c r="F19" s="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s="2" customFormat="1" ht="21.75" customHeight="1" x14ac:dyDescent="0.25">
      <c r="A20" s="5"/>
      <c r="B20" s="9"/>
      <c r="C20" s="1"/>
      <c r="D20" s="1"/>
      <c r="E20" s="1"/>
      <c r="F20" s="1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s="2" customFormat="1" ht="21.75" customHeight="1" x14ac:dyDescent="0.25">
      <c r="A21" s="5"/>
      <c r="B21" s="9"/>
      <c r="C21" s="1"/>
      <c r="D21" s="1"/>
      <c r="E21" s="1"/>
      <c r="F21" s="1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s="2" customFormat="1" ht="21.75" customHeight="1" x14ac:dyDescent="0.25">
      <c r="A22" s="5"/>
      <c r="B22" s="9"/>
      <c r="C22" s="1"/>
      <c r="D22" s="1"/>
      <c r="E22" s="1"/>
      <c r="F22" s="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s="2" customFormat="1" ht="21.75" customHeight="1" x14ac:dyDescent="0.25">
      <c r="A23" s="5"/>
      <c r="B23" s="9"/>
      <c r="C23" s="1"/>
      <c r="D23" s="1"/>
      <c r="E23" s="1"/>
      <c r="F23" s="1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s="2" customFormat="1" ht="21.75" customHeight="1" x14ac:dyDescent="0.25">
      <c r="A24" s="5"/>
      <c r="B24" s="9"/>
      <c r="C24" s="1"/>
      <c r="D24" s="1"/>
      <c r="E24" s="1"/>
      <c r="F24" s="1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s="2" customFormat="1" ht="21.75" customHeight="1" x14ac:dyDescent="0.25">
      <c r="A25" s="5"/>
      <c r="B25" s="9"/>
      <c r="C25" s="1"/>
      <c r="D25" s="1"/>
      <c r="E25" s="1"/>
      <c r="F25" s="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s="2" customFormat="1" ht="21.75" customHeight="1" x14ac:dyDescent="0.25">
      <c r="A26" s="5"/>
      <c r="B26" s="9"/>
      <c r="C26" s="1"/>
      <c r="D26" s="1"/>
      <c r="E26" s="1"/>
      <c r="F26" s="1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s="2" customFormat="1" ht="21.75" customHeight="1" x14ac:dyDescent="0.25">
      <c r="A27" s="5"/>
      <c r="B27" s="9"/>
      <c r="C27" s="1"/>
      <c r="D27" s="1"/>
      <c r="E27" s="1"/>
      <c r="F27" s="1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s="2" customFormat="1" ht="21.75" customHeight="1" x14ac:dyDescent="0.25">
      <c r="A28" s="5"/>
      <c r="B28" s="9"/>
      <c r="C28" s="1"/>
      <c r="D28" s="1"/>
      <c r="E28" s="1"/>
      <c r="F28" s="1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s="2" customFormat="1" ht="21.75" customHeight="1" x14ac:dyDescent="0.25">
      <c r="A29" s="5"/>
      <c r="B29" s="9"/>
      <c r="C29" s="1"/>
      <c r="D29" s="1"/>
      <c r="E29" s="1"/>
      <c r="F29" s="1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s="2" customFormat="1" ht="21.75" customHeight="1" x14ac:dyDescent="0.25">
      <c r="A30" s="5"/>
      <c r="B30" s="9"/>
      <c r="C30" s="1"/>
      <c r="D30" s="1"/>
      <c r="E30" s="1"/>
      <c r="F30" s="1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s="2" customFormat="1" ht="21.75" customHeight="1" x14ac:dyDescent="0.25">
      <c r="A31" s="5"/>
      <c r="B31" s="9"/>
      <c r="C31" s="1"/>
      <c r="D31" s="1"/>
      <c r="E31" s="1"/>
      <c r="F31" s="1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s="2" customFormat="1" ht="21.75" customHeight="1" x14ac:dyDescent="0.25">
      <c r="A32" s="5"/>
      <c r="B32" s="9"/>
      <c r="C32" s="1"/>
      <c r="D32" s="1"/>
      <c r="E32" s="1"/>
      <c r="F32" s="1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s="2" customFormat="1" ht="21.75" customHeight="1" x14ac:dyDescent="0.25">
      <c r="A33" s="5"/>
      <c r="B33" s="9"/>
      <c r="C33" s="1"/>
      <c r="D33" s="1"/>
      <c r="E33" s="1"/>
      <c r="F33" s="1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s="2" customFormat="1" ht="21.75" customHeight="1" x14ac:dyDescent="0.25">
      <c r="A34" s="5"/>
      <c r="B34" s="9"/>
      <c r="C34" s="1"/>
      <c r="D34" s="1"/>
      <c r="E34" s="1"/>
      <c r="F34" s="1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s="2" customFormat="1" ht="27" customHeight="1" x14ac:dyDescent="0.2">
      <c r="A35" s="360"/>
      <c r="B35" s="9"/>
      <c r="C35" s="1"/>
      <c r="D35" s="1"/>
      <c r="E35" s="1"/>
      <c r="F35" s="1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s="17" customFormat="1" ht="21.75" customHeight="1" x14ac:dyDescent="0.25">
      <c r="A36" s="34"/>
      <c r="B36" s="362"/>
      <c r="C36" s="1"/>
      <c r="D36" s="1"/>
      <c r="E36" s="1"/>
      <c r="F36" s="1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s="17" customFormat="1" ht="21.75" customHeight="1" x14ac:dyDescent="0.25">
      <c r="A37" s="34"/>
      <c r="B37" s="362"/>
      <c r="C37" s="1"/>
      <c r="D37" s="1"/>
      <c r="E37" s="1"/>
      <c r="F37" s="1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s="17" customFormat="1" ht="21.75" customHeight="1" x14ac:dyDescent="0.25">
      <c r="A38" s="34"/>
      <c r="B38" s="362"/>
      <c r="C38" s="1"/>
      <c r="D38" s="1"/>
      <c r="E38" s="1"/>
      <c r="F38" s="1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s="17" customFormat="1" ht="16.5" x14ac:dyDescent="0.25">
      <c r="A39" s="34"/>
      <c r="B39" s="362"/>
      <c r="C39" s="1"/>
      <c r="D39" s="1"/>
      <c r="E39" s="1"/>
      <c r="F39" s="1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s="17" customFormat="1" ht="16.5" x14ac:dyDescent="0.25">
      <c r="A40" s="34"/>
      <c r="B40" s="362"/>
      <c r="C40" s="1"/>
      <c r="D40" s="1"/>
      <c r="E40" s="1"/>
      <c r="F40" s="1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s="17" customFormat="1" ht="16.5" x14ac:dyDescent="0.25">
      <c r="A41" s="34"/>
      <c r="B41" s="362"/>
      <c r="C41" s="1"/>
      <c r="D41" s="1"/>
      <c r="E41" s="1"/>
      <c r="F41" s="1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 s="17" customFormat="1" ht="16.5" x14ac:dyDescent="0.25">
      <c r="A42" s="34"/>
      <c r="B42" s="362"/>
      <c r="C42" s="1"/>
      <c r="D42" s="1"/>
      <c r="E42" s="1"/>
      <c r="F42" s="1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1:20" s="17" customFormat="1" ht="16.5" x14ac:dyDescent="0.25">
      <c r="A43" s="34"/>
      <c r="B43" s="362"/>
      <c r="C43" s="1"/>
      <c r="D43" s="1"/>
      <c r="E43" s="1"/>
      <c r="F43" s="1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s="17" customFormat="1" ht="16.5" x14ac:dyDescent="0.25">
      <c r="A44" s="34"/>
      <c r="B44" s="362"/>
      <c r="C44" s="1"/>
      <c r="D44" s="1"/>
      <c r="E44" s="1"/>
      <c r="F44" s="1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1:20" s="17" customFormat="1" ht="33" customHeight="1" x14ac:dyDescent="0.25">
      <c r="A45" s="34"/>
      <c r="B45" s="362"/>
      <c r="C45" s="1"/>
      <c r="D45" s="1"/>
      <c r="E45" s="1"/>
      <c r="F45" s="1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0" s="17" customFormat="1" ht="18" customHeight="1" x14ac:dyDescent="0.25">
      <c r="A46" s="32"/>
      <c r="B46" s="362"/>
      <c r="C46" s="1"/>
      <c r="D46" s="1"/>
      <c r="E46" s="1"/>
      <c r="F46" s="1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20" s="17" customFormat="1" ht="16.5" x14ac:dyDescent="0.25">
      <c r="A47" s="32"/>
      <c r="B47" s="362"/>
      <c r="C47" s="1"/>
      <c r="D47" s="1"/>
      <c r="E47" s="1"/>
      <c r="F47" s="1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1:20" s="2" customFormat="1" ht="27" customHeight="1" x14ac:dyDescent="0.2">
      <c r="A48" s="128"/>
      <c r="B48" s="9"/>
      <c r="C48" s="1"/>
      <c r="D48" s="1"/>
      <c r="E48" s="1"/>
      <c r="F48" s="1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s="2" customFormat="1" ht="53.25" customHeight="1" x14ac:dyDescent="0.25">
      <c r="A49" s="33"/>
      <c r="B49" s="9"/>
      <c r="C49" s="1"/>
      <c r="D49" s="1"/>
      <c r="E49" s="1"/>
      <c r="F49" s="1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s="2" customFormat="1" ht="56.25" customHeight="1" x14ac:dyDescent="0.2">
      <c r="A50" s="34"/>
      <c r="B50" s="9"/>
      <c r="C50" s="1"/>
      <c r="D50" s="1"/>
      <c r="E50" s="1"/>
      <c r="F50" s="1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s="2" customFormat="1" ht="24.75" customHeight="1" x14ac:dyDescent="0.2">
      <c r="A51" s="34"/>
      <c r="B51" s="9"/>
      <c r="C51" s="1"/>
      <c r="D51" s="1"/>
      <c r="E51" s="1"/>
      <c r="F51" s="1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s="2" customFormat="1" ht="36.75" customHeight="1" x14ac:dyDescent="0.25">
      <c r="A52" s="32"/>
      <c r="B52" s="9"/>
      <c r="C52" s="1"/>
      <c r="D52" s="1"/>
      <c r="E52" s="1"/>
      <c r="F52" s="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s="2" customFormat="1" ht="35.25" customHeight="1" x14ac:dyDescent="0.2">
      <c r="A53" s="34"/>
      <c r="B53" s="9"/>
      <c r="C53" s="1"/>
      <c r="D53" s="1"/>
      <c r="E53" s="1"/>
      <c r="F53" s="30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s="2" customFormat="1" ht="50.25" customHeight="1" x14ac:dyDescent="0.2">
      <c r="A54" s="34"/>
      <c r="B54" s="9"/>
      <c r="C54" s="363"/>
      <c r="D54" s="363"/>
      <c r="E54" s="1"/>
      <c r="F54" s="30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s="2" customFormat="1" ht="23.25" hidden="1" customHeight="1" x14ac:dyDescent="0.2">
      <c r="A55" s="859"/>
      <c r="B55" s="364"/>
      <c r="C55" s="365"/>
      <c r="D55" s="365"/>
      <c r="E55" s="49"/>
      <c r="F55" s="49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s="2" customFormat="1" ht="21.75" hidden="1" customHeight="1" x14ac:dyDescent="0.2">
      <c r="A56" s="859"/>
      <c r="B56" s="364"/>
      <c r="C56" s="365"/>
      <c r="D56" s="365"/>
      <c r="E56" s="49"/>
      <c r="F56" s="49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s="2" customFormat="1" ht="23.25" hidden="1" customHeight="1" x14ac:dyDescent="0.2">
      <c r="A57" s="859"/>
      <c r="B57" s="364"/>
      <c r="C57" s="365"/>
      <c r="D57" s="365"/>
      <c r="E57" s="49"/>
      <c r="F57" s="49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s="2" customFormat="1" ht="21.75" hidden="1" customHeight="1" x14ac:dyDescent="0.2">
      <c r="A58" s="859"/>
      <c r="B58" s="364"/>
      <c r="C58" s="365"/>
      <c r="D58" s="365"/>
      <c r="E58" s="49"/>
      <c r="F58" s="49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s="2" customFormat="1" ht="39.75" customHeight="1" x14ac:dyDescent="0.2">
      <c r="A59" s="35"/>
      <c r="B59" s="31"/>
      <c r="C59" s="1"/>
      <c r="D59" s="1"/>
      <c r="E59" s="1"/>
      <c r="F59" s="1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s="2" customFormat="1" ht="16.5" x14ac:dyDescent="0.2">
      <c r="A60" s="43"/>
      <c r="B60" s="37"/>
      <c r="C60" s="125"/>
      <c r="D60" s="125"/>
      <c r="E60" s="1"/>
      <c r="F60" s="125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s="2" customFormat="1" ht="24" customHeight="1" x14ac:dyDescent="0.2">
      <c r="A61" s="36"/>
      <c r="B61" s="37"/>
      <c r="C61" s="366"/>
      <c r="D61" s="366"/>
      <c r="E61" s="1"/>
      <c r="F61" s="125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s="2" customFormat="1" ht="24" customHeight="1" x14ac:dyDescent="0.2">
      <c r="A62" s="36"/>
      <c r="B62" s="37"/>
      <c r="C62" s="125"/>
      <c r="D62" s="125"/>
      <c r="E62" s="1"/>
      <c r="F62" s="125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s="2" customFormat="1" ht="24" customHeight="1" x14ac:dyDescent="0.2">
      <c r="A63" s="36"/>
      <c r="B63" s="37"/>
      <c r="C63" s="125"/>
      <c r="D63" s="125"/>
      <c r="E63" s="1"/>
      <c r="F63" s="125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s="2" customFormat="1" ht="24" customHeight="1" x14ac:dyDescent="0.2">
      <c r="A64" s="36"/>
      <c r="B64" s="37"/>
      <c r="C64" s="125"/>
      <c r="D64" s="125"/>
      <c r="E64" s="1"/>
      <c r="F64" s="125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s="2" customFormat="1" ht="41.25" customHeight="1" x14ac:dyDescent="0.3">
      <c r="A65" s="39"/>
      <c r="B65" s="31"/>
      <c r="C65" s="1"/>
      <c r="D65" s="1"/>
      <c r="E65" s="1"/>
      <c r="F65" s="1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s="2" customFormat="1" ht="18.75" x14ac:dyDescent="0.3">
      <c r="A66" s="38"/>
      <c r="B66" s="40"/>
      <c r="C66" s="41"/>
      <c r="D66" s="41"/>
      <c r="E66" s="41"/>
      <c r="F66" s="40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s="2" customFormat="1" ht="16.5" x14ac:dyDescent="0.25">
      <c r="A67" s="42"/>
      <c r="B67" s="31"/>
      <c r="C67" s="1"/>
      <c r="D67" s="1"/>
      <c r="E67" s="1"/>
      <c r="F67" s="1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s="2" customFormat="1" ht="16.5" x14ac:dyDescent="0.2">
      <c r="A68" s="43"/>
      <c r="B68" s="31"/>
      <c r="C68" s="1"/>
      <c r="D68" s="1"/>
      <c r="E68" s="1"/>
      <c r="F68" s="1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s="2" customFormat="1" ht="16.5" x14ac:dyDescent="0.25">
      <c r="A69" s="32"/>
      <c r="B69" s="31"/>
      <c r="C69" s="1"/>
      <c r="D69" s="1"/>
      <c r="E69" s="1"/>
      <c r="F69" s="1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s="2" customFormat="1" ht="34.5" customHeight="1" x14ac:dyDescent="0.25">
      <c r="A70" s="32"/>
      <c r="B70" s="31"/>
      <c r="C70" s="359"/>
      <c r="D70" s="359"/>
      <c r="E70" s="1"/>
      <c r="F70" s="30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s="2" customFormat="1" ht="24" customHeight="1" x14ac:dyDescent="0.2">
      <c r="A71" s="737"/>
      <c r="B71" s="737"/>
      <c r="C71" s="737"/>
      <c r="D71" s="737"/>
      <c r="E71" s="737"/>
      <c r="F71" s="737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s="2" customFormat="1" ht="26.25" customHeight="1" x14ac:dyDescent="0.25">
      <c r="A72" s="4"/>
      <c r="B72" s="4"/>
      <c r="C72" s="4"/>
      <c r="D72" s="14"/>
      <c r="E72" s="14"/>
      <c r="F72" s="1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s="2" customForma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s="2" customFormat="1" ht="15.75" customHeight="1" x14ac:dyDescent="0.2">
      <c r="A74" s="367"/>
      <c r="B74" s="97"/>
      <c r="C74" s="97"/>
      <c r="D74" s="97"/>
      <c r="E74" s="97"/>
      <c r="F74" s="97"/>
      <c r="G74" s="4"/>
      <c r="H74" s="368"/>
      <c r="I74" s="369"/>
      <c r="J74" s="369"/>
      <c r="K74" s="369"/>
      <c r="L74" s="369"/>
      <c r="M74" s="369"/>
      <c r="N74" s="369"/>
      <c r="O74" s="369"/>
      <c r="P74" s="369"/>
      <c r="Q74" s="369"/>
      <c r="R74" s="369"/>
      <c r="S74" s="369"/>
      <c r="T74" s="369"/>
    </row>
    <row r="75" spans="1:20" s="2" customFormat="1" ht="15.75" x14ac:dyDescent="0.25">
      <c r="A75" s="4"/>
      <c r="B75" s="4"/>
      <c r="C75" s="4"/>
      <c r="D75" s="14"/>
      <c r="E75" s="14"/>
      <c r="F75" s="14"/>
      <c r="G75" s="4"/>
      <c r="H75" s="370"/>
      <c r="I75" s="370"/>
      <c r="J75" s="370"/>
      <c r="K75" s="370"/>
      <c r="L75" s="370"/>
      <c r="M75" s="370"/>
      <c r="N75" s="370"/>
      <c r="O75" s="370"/>
      <c r="P75" s="370"/>
      <c r="Q75" s="370"/>
      <c r="R75" s="371"/>
      <c r="S75" s="370"/>
      <c r="T75" s="371"/>
    </row>
    <row r="76" spans="1:20" s="2" customFormat="1" ht="15.75" x14ac:dyDescent="0.25">
      <c r="A76" s="4"/>
      <c r="B76" s="4"/>
      <c r="C76" s="4"/>
      <c r="D76" s="14"/>
      <c r="E76" s="14"/>
      <c r="F76" s="14"/>
      <c r="G76" s="4"/>
      <c r="H76" s="368"/>
      <c r="I76" s="372"/>
      <c r="J76" s="372"/>
      <c r="K76" s="372"/>
      <c r="L76" s="371"/>
      <c r="M76" s="371"/>
      <c r="N76" s="371"/>
      <c r="O76" s="370"/>
      <c r="P76" s="370"/>
      <c r="Q76" s="370"/>
      <c r="R76" s="371"/>
      <c r="S76" s="370"/>
      <c r="T76" s="371"/>
    </row>
    <row r="77" spans="1:20" s="2" customFormat="1" ht="15.75" x14ac:dyDescent="0.25">
      <c r="A77" s="4"/>
      <c r="B77" s="4"/>
      <c r="C77" s="4"/>
      <c r="D77" s="14"/>
      <c r="E77" s="14"/>
      <c r="F77" s="1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s="2" customFormat="1" ht="15.75" x14ac:dyDescent="0.25">
      <c r="A78" s="4"/>
      <c r="B78" s="4"/>
      <c r="C78" s="4"/>
      <c r="D78" s="14"/>
      <c r="E78" s="14"/>
      <c r="F78" s="1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s="2" customFormat="1" ht="15.75" x14ac:dyDescent="0.25">
      <c r="A79" s="4"/>
      <c r="B79" s="4"/>
      <c r="C79" s="4"/>
      <c r="D79" s="14"/>
      <c r="E79" s="14"/>
      <c r="F79" s="1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s="2" customFormat="1" ht="15.75" x14ac:dyDescent="0.25">
      <c r="A80" s="4"/>
      <c r="B80" s="4"/>
      <c r="C80" s="4"/>
      <c r="D80" s="14"/>
      <c r="E80" s="14"/>
      <c r="F80" s="1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s="2" customFormat="1" ht="15.75" x14ac:dyDescent="0.25">
      <c r="A81" s="4"/>
      <c r="B81" s="4"/>
      <c r="C81" s="4"/>
      <c r="D81" s="14"/>
      <c r="E81" s="14"/>
      <c r="F81" s="1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s="2" customFormat="1" ht="15.75" x14ac:dyDescent="0.25">
      <c r="A82" s="4"/>
      <c r="B82" s="4"/>
      <c r="C82" s="4"/>
      <c r="D82" s="14"/>
      <c r="E82" s="14"/>
      <c r="F82" s="1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s="2" customFormat="1" ht="17.25" thickBot="1" x14ac:dyDescent="0.25">
      <c r="A83" s="860" t="s">
        <v>226</v>
      </c>
      <c r="B83" s="860"/>
      <c r="C83" s="860"/>
      <c r="D83" s="860"/>
      <c r="E83" s="860"/>
      <c r="F83" s="860"/>
      <c r="G83" s="860"/>
      <c r="H83" s="860"/>
      <c r="I83" s="860"/>
      <c r="J83" s="860"/>
      <c r="K83" s="860"/>
      <c r="L83" s="860"/>
      <c r="M83" s="860"/>
      <c r="N83" s="860"/>
      <c r="O83" s="860"/>
      <c r="P83" s="4"/>
      <c r="Q83" s="4"/>
      <c r="R83" s="4"/>
      <c r="S83" s="4"/>
      <c r="T83" s="4"/>
    </row>
    <row r="84" spans="1:20" s="2" customFormat="1" ht="6.75" customHeight="1" x14ac:dyDescent="0.2">
      <c r="A84" s="693" t="s">
        <v>133</v>
      </c>
      <c r="B84" s="695"/>
      <c r="C84" s="868">
        <v>2009</v>
      </c>
      <c r="D84" s="871">
        <v>2010</v>
      </c>
      <c r="E84" s="871">
        <v>2011</v>
      </c>
      <c r="F84" s="871">
        <v>2012</v>
      </c>
      <c r="G84" s="871">
        <v>2013</v>
      </c>
      <c r="H84" s="933">
        <v>2014</v>
      </c>
      <c r="I84" s="771">
        <v>2015</v>
      </c>
      <c r="J84" s="874"/>
      <c r="K84" s="874"/>
      <c r="L84" s="874"/>
      <c r="M84" s="874"/>
      <c r="N84" s="875"/>
      <c r="O84" s="861" t="s">
        <v>552</v>
      </c>
      <c r="P84" s="4"/>
      <c r="Q84" s="4"/>
      <c r="R84" s="4"/>
      <c r="S84" s="4"/>
      <c r="T84" s="4"/>
    </row>
    <row r="85" spans="1:20" ht="13.5" customHeight="1" x14ac:dyDescent="0.2">
      <c r="A85" s="864"/>
      <c r="B85" s="865"/>
      <c r="C85" s="869"/>
      <c r="D85" s="872"/>
      <c r="E85" s="872"/>
      <c r="F85" s="872"/>
      <c r="G85" s="872"/>
      <c r="H85" s="934"/>
      <c r="I85" s="876"/>
      <c r="J85" s="877"/>
      <c r="K85" s="877"/>
      <c r="L85" s="877"/>
      <c r="M85" s="877"/>
      <c r="N85" s="878"/>
      <c r="O85" s="862"/>
    </row>
    <row r="86" spans="1:20" ht="12.75" customHeight="1" x14ac:dyDescent="0.2">
      <c r="A86" s="864"/>
      <c r="B86" s="865"/>
      <c r="C86" s="869"/>
      <c r="D86" s="872"/>
      <c r="E86" s="872"/>
      <c r="F86" s="872"/>
      <c r="G86" s="872"/>
      <c r="H86" s="934"/>
      <c r="I86" s="879" t="s">
        <v>2</v>
      </c>
      <c r="J86" s="881" t="s">
        <v>3</v>
      </c>
      <c r="K86" s="881" t="s">
        <v>11</v>
      </c>
      <c r="L86" s="881" t="s">
        <v>4</v>
      </c>
      <c r="M86" s="881" t="s">
        <v>13</v>
      </c>
      <c r="N86" s="883" t="s">
        <v>14</v>
      </c>
      <c r="O86" s="862"/>
    </row>
    <row r="87" spans="1:20" ht="13.5" customHeight="1" thickBot="1" x14ac:dyDescent="0.25">
      <c r="A87" s="866"/>
      <c r="B87" s="867"/>
      <c r="C87" s="870"/>
      <c r="D87" s="873"/>
      <c r="E87" s="873"/>
      <c r="F87" s="873"/>
      <c r="G87" s="873"/>
      <c r="H87" s="935"/>
      <c r="I87" s="880"/>
      <c r="J87" s="882"/>
      <c r="K87" s="882"/>
      <c r="L87" s="882"/>
      <c r="M87" s="882"/>
      <c r="N87" s="884"/>
      <c r="O87" s="863"/>
    </row>
    <row r="88" spans="1:20" ht="16.5" customHeight="1" x14ac:dyDescent="0.2">
      <c r="A88" s="918" t="s">
        <v>395</v>
      </c>
      <c r="B88" s="919"/>
      <c r="C88" s="897">
        <v>107.7</v>
      </c>
      <c r="D88" s="900">
        <v>107.9</v>
      </c>
      <c r="E88" s="924">
        <v>106.1</v>
      </c>
      <c r="F88" s="927">
        <v>106.8</v>
      </c>
      <c r="G88" s="930">
        <v>104.8</v>
      </c>
      <c r="H88" s="885">
        <v>109.5</v>
      </c>
      <c r="I88" s="391">
        <v>103.4</v>
      </c>
      <c r="J88" s="392">
        <v>101.82</v>
      </c>
      <c r="K88" s="392">
        <v>101.1</v>
      </c>
      <c r="L88" s="392">
        <v>100.1</v>
      </c>
      <c r="M88" s="392">
        <v>100.1</v>
      </c>
      <c r="N88" s="393">
        <v>99.8</v>
      </c>
      <c r="O88" s="888">
        <v>106.91</v>
      </c>
    </row>
    <row r="89" spans="1:20" ht="15" customHeight="1" x14ac:dyDescent="0.25">
      <c r="A89" s="920"/>
      <c r="B89" s="921"/>
      <c r="C89" s="898"/>
      <c r="D89" s="901"/>
      <c r="E89" s="925"/>
      <c r="F89" s="928"/>
      <c r="G89" s="931"/>
      <c r="H89" s="886"/>
      <c r="I89" s="384" t="s">
        <v>116</v>
      </c>
      <c r="J89" s="374" t="s">
        <v>125</v>
      </c>
      <c r="K89" s="374" t="s">
        <v>126</v>
      </c>
      <c r="L89" s="374" t="s">
        <v>127</v>
      </c>
      <c r="M89" s="374" t="s">
        <v>128</v>
      </c>
      <c r="N89" s="394" t="s">
        <v>129</v>
      </c>
      <c r="O89" s="889"/>
    </row>
    <row r="90" spans="1:20" ht="17.25" customHeight="1" thickBot="1" x14ac:dyDescent="0.3">
      <c r="A90" s="922"/>
      <c r="B90" s="923"/>
      <c r="C90" s="899"/>
      <c r="D90" s="902"/>
      <c r="E90" s="926"/>
      <c r="F90" s="929"/>
      <c r="G90" s="932"/>
      <c r="H90" s="887"/>
      <c r="I90" s="388">
        <v>100.41</v>
      </c>
      <c r="J90" s="375"/>
      <c r="K90" s="375"/>
      <c r="L90" s="375"/>
      <c r="M90" s="375"/>
      <c r="N90" s="395"/>
      <c r="O90" s="890"/>
    </row>
    <row r="91" spans="1:20" ht="12.75" customHeight="1" x14ac:dyDescent="0.25">
      <c r="A91" s="891" t="s">
        <v>134</v>
      </c>
      <c r="B91" s="892"/>
      <c r="C91" s="897">
        <v>107.4</v>
      </c>
      <c r="D91" s="900">
        <v>107.5</v>
      </c>
      <c r="E91" s="903">
        <v>105.9</v>
      </c>
      <c r="F91" s="906">
        <v>106.9</v>
      </c>
      <c r="G91" s="909">
        <v>104.7</v>
      </c>
      <c r="H91" s="912">
        <v>109.9</v>
      </c>
      <c r="I91" s="384" t="s">
        <v>2</v>
      </c>
      <c r="J91" s="374" t="s">
        <v>3</v>
      </c>
      <c r="K91" s="374" t="s">
        <v>11</v>
      </c>
      <c r="L91" s="374" t="s">
        <v>4</v>
      </c>
      <c r="M91" s="374" t="s">
        <v>13</v>
      </c>
      <c r="N91" s="394" t="s">
        <v>14</v>
      </c>
      <c r="O91" s="915">
        <v>107.91</v>
      </c>
    </row>
    <row r="92" spans="1:20" ht="12.75" customHeight="1" x14ac:dyDescent="0.2">
      <c r="A92" s="893"/>
      <c r="B92" s="894"/>
      <c r="C92" s="898"/>
      <c r="D92" s="901"/>
      <c r="E92" s="904"/>
      <c r="F92" s="907"/>
      <c r="G92" s="910"/>
      <c r="H92" s="913"/>
      <c r="I92" s="383">
        <v>103.17</v>
      </c>
      <c r="J92" s="373">
        <v>102.46</v>
      </c>
      <c r="K92" s="373">
        <v>101.2</v>
      </c>
      <c r="L92" s="373">
        <v>100.7</v>
      </c>
      <c r="M92" s="373">
        <v>100.1</v>
      </c>
      <c r="N92" s="396">
        <v>99.7</v>
      </c>
      <c r="O92" s="916"/>
    </row>
    <row r="93" spans="1:20" ht="12.75" customHeight="1" x14ac:dyDescent="0.25">
      <c r="A93" s="893"/>
      <c r="B93" s="894"/>
      <c r="C93" s="898"/>
      <c r="D93" s="901"/>
      <c r="E93" s="904"/>
      <c r="F93" s="907"/>
      <c r="G93" s="910"/>
      <c r="H93" s="913"/>
      <c r="I93" s="384" t="s">
        <v>116</v>
      </c>
      <c r="J93" s="374" t="s">
        <v>125</v>
      </c>
      <c r="K93" s="374" t="s">
        <v>126</v>
      </c>
      <c r="L93" s="374" t="s">
        <v>127</v>
      </c>
      <c r="M93" s="374" t="s">
        <v>128</v>
      </c>
      <c r="N93" s="394" t="s">
        <v>129</v>
      </c>
      <c r="O93" s="916"/>
    </row>
    <row r="94" spans="1:20" ht="15" customHeight="1" thickBot="1" x14ac:dyDescent="0.3">
      <c r="A94" s="895"/>
      <c r="B94" s="896"/>
      <c r="C94" s="899"/>
      <c r="D94" s="902"/>
      <c r="E94" s="905"/>
      <c r="F94" s="908"/>
      <c r="G94" s="911"/>
      <c r="H94" s="914"/>
      <c r="I94" s="389">
        <v>100.3</v>
      </c>
      <c r="J94" s="376"/>
      <c r="K94" s="376"/>
      <c r="L94" s="376"/>
      <c r="M94" s="376"/>
      <c r="N94" s="397"/>
      <c r="O94" s="917"/>
    </row>
    <row r="95" spans="1:20" ht="12.75" customHeight="1" x14ac:dyDescent="0.25">
      <c r="A95" s="891" t="s">
        <v>132</v>
      </c>
      <c r="B95" s="892"/>
      <c r="C95" s="897">
        <v>108.6</v>
      </c>
      <c r="D95" s="900">
        <v>109.1</v>
      </c>
      <c r="E95" s="903">
        <v>106.6</v>
      </c>
      <c r="F95" s="906">
        <v>106.8</v>
      </c>
      <c r="G95" s="909">
        <v>105.2</v>
      </c>
      <c r="H95" s="912">
        <v>108.3</v>
      </c>
      <c r="I95" s="390" t="s">
        <v>2</v>
      </c>
      <c r="J95" s="377" t="s">
        <v>3</v>
      </c>
      <c r="K95" s="377" t="s">
        <v>11</v>
      </c>
      <c r="L95" s="377" t="s">
        <v>4</v>
      </c>
      <c r="M95" s="377" t="s">
        <v>13</v>
      </c>
      <c r="N95" s="398" t="s">
        <v>14</v>
      </c>
      <c r="O95" s="915">
        <v>104.45</v>
      </c>
    </row>
    <row r="96" spans="1:20" ht="12.75" customHeight="1" x14ac:dyDescent="0.2">
      <c r="A96" s="893"/>
      <c r="B96" s="894"/>
      <c r="C96" s="898"/>
      <c r="D96" s="901"/>
      <c r="E96" s="904"/>
      <c r="F96" s="907"/>
      <c r="G96" s="910"/>
      <c r="H96" s="913"/>
      <c r="I96" s="383">
        <v>104</v>
      </c>
      <c r="J96" s="373">
        <v>100.24</v>
      </c>
      <c r="K96" s="373">
        <v>100.9</v>
      </c>
      <c r="L96" s="373">
        <v>98.6</v>
      </c>
      <c r="M96" s="373">
        <v>100</v>
      </c>
      <c r="N96" s="396">
        <v>100.1</v>
      </c>
      <c r="O96" s="916"/>
    </row>
    <row r="97" spans="1:29" ht="12.75" customHeight="1" x14ac:dyDescent="0.25">
      <c r="A97" s="893"/>
      <c r="B97" s="894"/>
      <c r="C97" s="898"/>
      <c r="D97" s="901"/>
      <c r="E97" s="904"/>
      <c r="F97" s="907"/>
      <c r="G97" s="910"/>
      <c r="H97" s="913"/>
      <c r="I97" s="384" t="s">
        <v>116</v>
      </c>
      <c r="J97" s="374" t="s">
        <v>125</v>
      </c>
      <c r="K97" s="374" t="s">
        <v>126</v>
      </c>
      <c r="L97" s="374" t="s">
        <v>127</v>
      </c>
      <c r="M97" s="374" t="s">
        <v>128</v>
      </c>
      <c r="N97" s="394" t="s">
        <v>129</v>
      </c>
      <c r="O97" s="916"/>
    </row>
    <row r="98" spans="1:29" ht="17.25" customHeight="1" thickBot="1" x14ac:dyDescent="0.3">
      <c r="A98" s="895"/>
      <c r="B98" s="896"/>
      <c r="C98" s="899"/>
      <c r="D98" s="902"/>
      <c r="E98" s="905"/>
      <c r="F98" s="908"/>
      <c r="G98" s="911"/>
      <c r="H98" s="914"/>
      <c r="I98" s="389">
        <v>100.68</v>
      </c>
      <c r="J98" s="376"/>
      <c r="K98" s="376"/>
      <c r="L98" s="376"/>
      <c r="M98" s="376"/>
      <c r="N98" s="399"/>
      <c r="O98" s="917"/>
    </row>
    <row r="99" spans="1:29" ht="12.75" customHeight="1" x14ac:dyDescent="0.25">
      <c r="A99" s="378"/>
      <c r="B99" s="379"/>
      <c r="C99" s="380"/>
      <c r="D99" s="380"/>
      <c r="E99" s="381"/>
      <c r="F99" s="381"/>
      <c r="G99" s="381"/>
      <c r="H99" s="381"/>
      <c r="I99" s="382"/>
      <c r="J99" s="382"/>
      <c r="K99" s="382"/>
      <c r="L99" s="382"/>
      <c r="M99" s="382"/>
      <c r="N99" s="381"/>
      <c r="O99" s="381"/>
    </row>
    <row r="100" spans="1:29" ht="17.25" thickBot="1" x14ac:dyDescent="0.3">
      <c r="A100" s="936" t="s">
        <v>233</v>
      </c>
      <c r="B100" s="936"/>
      <c r="C100" s="936"/>
      <c r="D100" s="936"/>
      <c r="E100" s="936"/>
      <c r="F100" s="936"/>
      <c r="G100" s="936"/>
      <c r="H100" s="936"/>
      <c r="I100" s="937"/>
      <c r="J100" s="937"/>
      <c r="K100" s="937"/>
      <c r="L100" s="937"/>
      <c r="M100" s="937"/>
      <c r="N100" s="937"/>
      <c r="O100" s="937"/>
      <c r="Q100" s="196"/>
      <c r="R100" s="196"/>
      <c r="S100" s="196"/>
      <c r="T100" s="196"/>
      <c r="U100" s="196"/>
      <c r="V100" s="196"/>
      <c r="W100" s="196"/>
      <c r="X100" s="196"/>
      <c r="Y100" s="196"/>
      <c r="Z100" s="196"/>
      <c r="AA100" s="196"/>
      <c r="AB100" s="196"/>
      <c r="AC100" s="196"/>
    </row>
    <row r="101" spans="1:29" ht="3" customHeight="1" x14ac:dyDescent="0.2">
      <c r="A101" s="693" t="s">
        <v>133</v>
      </c>
      <c r="B101" s="695"/>
      <c r="C101" s="868">
        <v>2009</v>
      </c>
      <c r="D101" s="871">
        <v>2010</v>
      </c>
      <c r="E101" s="871">
        <v>2011</v>
      </c>
      <c r="F101" s="871">
        <v>2012</v>
      </c>
      <c r="G101" s="871">
        <v>2013</v>
      </c>
      <c r="H101" s="933">
        <v>2014</v>
      </c>
      <c r="I101" s="771">
        <v>2015</v>
      </c>
      <c r="J101" s="874"/>
      <c r="K101" s="874"/>
      <c r="L101" s="874"/>
      <c r="M101" s="874"/>
      <c r="N101" s="875"/>
      <c r="O101" s="861" t="s">
        <v>552</v>
      </c>
      <c r="Q101" s="196"/>
      <c r="R101" s="196"/>
      <c r="S101" s="196"/>
      <c r="T101" s="196"/>
      <c r="U101" s="196"/>
      <c r="V101" s="196"/>
      <c r="W101" s="196"/>
      <c r="X101" s="196"/>
      <c r="Y101" s="196"/>
      <c r="Z101" s="196"/>
      <c r="AA101" s="196"/>
      <c r="AB101" s="196"/>
      <c r="AC101" s="196"/>
    </row>
    <row r="102" spans="1:29" ht="12.75" customHeight="1" x14ac:dyDescent="0.2">
      <c r="A102" s="864"/>
      <c r="B102" s="865"/>
      <c r="C102" s="869"/>
      <c r="D102" s="872"/>
      <c r="E102" s="872"/>
      <c r="F102" s="872"/>
      <c r="G102" s="872"/>
      <c r="H102" s="934"/>
      <c r="I102" s="876"/>
      <c r="J102" s="877"/>
      <c r="K102" s="877"/>
      <c r="L102" s="877"/>
      <c r="M102" s="877"/>
      <c r="N102" s="878"/>
      <c r="O102" s="862"/>
      <c r="Q102" s="196"/>
      <c r="R102" s="196"/>
      <c r="S102" s="196"/>
      <c r="T102" s="196"/>
      <c r="U102" s="196"/>
      <c r="V102" s="196"/>
      <c r="W102" s="196"/>
      <c r="X102" s="196"/>
      <c r="Y102" s="196"/>
      <c r="Z102" s="196"/>
      <c r="AA102" s="196"/>
      <c r="AB102" s="196"/>
      <c r="AC102" s="196"/>
    </row>
    <row r="103" spans="1:29" ht="13.5" customHeight="1" x14ac:dyDescent="0.2">
      <c r="A103" s="864"/>
      <c r="B103" s="865"/>
      <c r="C103" s="869"/>
      <c r="D103" s="872"/>
      <c r="E103" s="872"/>
      <c r="F103" s="872"/>
      <c r="G103" s="872"/>
      <c r="H103" s="934"/>
      <c r="I103" s="879" t="s">
        <v>2</v>
      </c>
      <c r="J103" s="881" t="s">
        <v>3</v>
      </c>
      <c r="K103" s="881" t="s">
        <v>11</v>
      </c>
      <c r="L103" s="881" t="s">
        <v>4</v>
      </c>
      <c r="M103" s="881" t="s">
        <v>13</v>
      </c>
      <c r="N103" s="883" t="s">
        <v>14</v>
      </c>
      <c r="O103" s="862"/>
      <c r="Q103" s="196"/>
      <c r="R103" s="197"/>
      <c r="S103" s="197"/>
      <c r="T103" s="197"/>
      <c r="U103" s="197"/>
      <c r="V103" s="197"/>
      <c r="W103" s="197"/>
      <c r="X103" s="198"/>
      <c r="Y103" s="198"/>
      <c r="Z103" s="198"/>
      <c r="AA103" s="198"/>
      <c r="AB103" s="195"/>
      <c r="AC103" s="195"/>
    </row>
    <row r="104" spans="1:29" ht="13.5" customHeight="1" thickBot="1" x14ac:dyDescent="0.25">
      <c r="A104" s="866"/>
      <c r="B104" s="867"/>
      <c r="C104" s="870"/>
      <c r="D104" s="873"/>
      <c r="E104" s="873"/>
      <c r="F104" s="873"/>
      <c r="G104" s="873"/>
      <c r="H104" s="935"/>
      <c r="I104" s="880"/>
      <c r="J104" s="882"/>
      <c r="K104" s="882"/>
      <c r="L104" s="882"/>
      <c r="M104" s="882"/>
      <c r="N104" s="884"/>
      <c r="O104" s="863"/>
      <c r="Q104" s="196"/>
      <c r="R104" s="197"/>
      <c r="S104" s="197"/>
      <c r="T104" s="197"/>
      <c r="U104" s="197"/>
      <c r="V104" s="197"/>
      <c r="W104" s="197"/>
      <c r="X104" s="198"/>
      <c r="Y104" s="198"/>
      <c r="Z104" s="198"/>
      <c r="AA104" s="198"/>
      <c r="AB104" s="195"/>
      <c r="AC104" s="195"/>
    </row>
    <row r="105" spans="1:29" ht="12.75" customHeight="1" x14ac:dyDescent="0.2">
      <c r="A105" s="938" t="s">
        <v>394</v>
      </c>
      <c r="B105" s="939"/>
      <c r="C105" s="942">
        <v>108.8</v>
      </c>
      <c r="D105" s="945">
        <v>108.8</v>
      </c>
      <c r="E105" s="946">
        <v>106.1</v>
      </c>
      <c r="F105" s="946">
        <v>106.6</v>
      </c>
      <c r="G105" s="947">
        <v>106.5</v>
      </c>
      <c r="H105" s="886">
        <v>111.4</v>
      </c>
      <c r="I105" s="391">
        <v>103.85</v>
      </c>
      <c r="J105" s="392">
        <v>102.22</v>
      </c>
      <c r="K105" s="392">
        <v>101.21</v>
      </c>
      <c r="L105" s="392">
        <v>100.46</v>
      </c>
      <c r="M105" s="392">
        <v>100.35</v>
      </c>
      <c r="N105" s="393">
        <v>100.19</v>
      </c>
      <c r="O105" s="888">
        <v>109.39</v>
      </c>
      <c r="Q105" s="196"/>
      <c r="R105" s="196"/>
      <c r="S105" s="196"/>
      <c r="T105" s="196"/>
      <c r="U105" s="196"/>
      <c r="V105" s="196"/>
      <c r="W105" s="196"/>
      <c r="X105" s="196"/>
      <c r="Y105" s="196"/>
      <c r="Z105" s="196"/>
      <c r="AA105" s="196"/>
    </row>
    <row r="106" spans="1:29" ht="16.5" x14ac:dyDescent="0.25">
      <c r="A106" s="920"/>
      <c r="B106" s="940"/>
      <c r="C106" s="943"/>
      <c r="D106" s="901"/>
      <c r="E106" s="925"/>
      <c r="F106" s="925"/>
      <c r="G106" s="948"/>
      <c r="H106" s="886"/>
      <c r="I106" s="384" t="s">
        <v>116</v>
      </c>
      <c r="J106" s="374" t="s">
        <v>125</v>
      </c>
      <c r="K106" s="374" t="s">
        <v>126</v>
      </c>
      <c r="L106" s="374" t="s">
        <v>127</v>
      </c>
      <c r="M106" s="374" t="s">
        <v>128</v>
      </c>
      <c r="N106" s="394" t="s">
        <v>129</v>
      </c>
      <c r="O106" s="889"/>
    </row>
    <row r="107" spans="1:29" ht="18.75" customHeight="1" thickBot="1" x14ac:dyDescent="0.25">
      <c r="A107" s="922"/>
      <c r="B107" s="941"/>
      <c r="C107" s="944"/>
      <c r="D107" s="902"/>
      <c r="E107" s="926"/>
      <c r="F107" s="926"/>
      <c r="G107" s="949"/>
      <c r="H107" s="887"/>
      <c r="I107" s="385">
        <v>100.8</v>
      </c>
      <c r="J107" s="386"/>
      <c r="K107" s="386"/>
      <c r="L107" s="386"/>
      <c r="M107" s="386"/>
      <c r="N107" s="400"/>
      <c r="O107" s="890"/>
    </row>
    <row r="108" spans="1:29" ht="16.5" x14ac:dyDescent="0.25">
      <c r="A108" s="387"/>
      <c r="B108" s="387"/>
      <c r="C108" s="387"/>
      <c r="D108" s="387"/>
      <c r="E108" s="387"/>
      <c r="F108" s="387"/>
      <c r="G108" s="387"/>
      <c r="H108" s="387"/>
      <c r="I108" s="387"/>
      <c r="J108" s="387"/>
      <c r="K108" s="387"/>
      <c r="L108" s="387"/>
      <c r="M108" s="387"/>
      <c r="N108" s="387"/>
      <c r="O108" s="387"/>
    </row>
  </sheetData>
  <mergeCells count="71">
    <mergeCell ref="H101:H104"/>
    <mergeCell ref="H105:H107"/>
    <mergeCell ref="O105:O107"/>
    <mergeCell ref="A105:B107"/>
    <mergeCell ref="C105:C107"/>
    <mergeCell ref="D105:D107"/>
    <mergeCell ref="E105:E107"/>
    <mergeCell ref="F105:F107"/>
    <mergeCell ref="G105:G107"/>
    <mergeCell ref="H84:H87"/>
    <mergeCell ref="A100:O100"/>
    <mergeCell ref="O101:O104"/>
    <mergeCell ref="I101:N102"/>
    <mergeCell ref="I103:I104"/>
    <mergeCell ref="J103:J104"/>
    <mergeCell ref="K103:K104"/>
    <mergeCell ref="L103:L104"/>
    <mergeCell ref="M103:M104"/>
    <mergeCell ref="N103:N104"/>
    <mergeCell ref="A101:B104"/>
    <mergeCell ref="C101:C104"/>
    <mergeCell ref="D101:D104"/>
    <mergeCell ref="E101:E104"/>
    <mergeCell ref="F101:F104"/>
    <mergeCell ref="G101:G104"/>
    <mergeCell ref="G88:G90"/>
    <mergeCell ref="H95:H98"/>
    <mergeCell ref="O95:O98"/>
    <mergeCell ref="A95:B98"/>
    <mergeCell ref="C95:C98"/>
    <mergeCell ref="D95:D98"/>
    <mergeCell ref="E95:E98"/>
    <mergeCell ref="F95:F98"/>
    <mergeCell ref="G95:G98"/>
    <mergeCell ref="G84:G87"/>
    <mergeCell ref="H88:H90"/>
    <mergeCell ref="O88:O90"/>
    <mergeCell ref="A91:B94"/>
    <mergeCell ref="C91:C94"/>
    <mergeCell ref="D91:D94"/>
    <mergeCell ref="E91:E94"/>
    <mergeCell ref="F91:F94"/>
    <mergeCell ref="G91:G94"/>
    <mergeCell ref="H91:H94"/>
    <mergeCell ref="O91:O94"/>
    <mergeCell ref="A88:B90"/>
    <mergeCell ref="C88:C90"/>
    <mergeCell ref="D88:D90"/>
    <mergeCell ref="E88:E90"/>
    <mergeCell ref="F88:F90"/>
    <mergeCell ref="A57:A58"/>
    <mergeCell ref="A71:F71"/>
    <mergeCell ref="A83:O83"/>
    <mergeCell ref="O84:O87"/>
    <mergeCell ref="A84:B87"/>
    <mergeCell ref="C84:C87"/>
    <mergeCell ref="D84:D87"/>
    <mergeCell ref="I84:N85"/>
    <mergeCell ref="I86:I87"/>
    <mergeCell ref="J86:J87"/>
    <mergeCell ref="K86:K87"/>
    <mergeCell ref="L86:L87"/>
    <mergeCell ref="M86:M87"/>
    <mergeCell ref="N86:N87"/>
    <mergeCell ref="E84:E87"/>
    <mergeCell ref="F84:F87"/>
    <mergeCell ref="A1:F1"/>
    <mergeCell ref="A3:A4"/>
    <mergeCell ref="B3:B4"/>
    <mergeCell ref="C3:E3"/>
    <mergeCell ref="A55:A56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3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T64"/>
  <sheetViews>
    <sheetView zoomScale="71" zoomScaleNormal="71" zoomScaleSheetLayoutView="89" workbookViewId="0">
      <selection activeCell="A44" sqref="A44:T46"/>
    </sheetView>
  </sheetViews>
  <sheetFormatPr defaultColWidth="4.5703125" defaultRowHeight="15.75" x14ac:dyDescent="0.25"/>
  <cols>
    <col min="1" max="1" width="3.7109375" style="15" customWidth="1"/>
    <col min="2" max="2" width="3.85546875" style="18" customWidth="1"/>
    <col min="3" max="3" width="6.28515625" style="18" customWidth="1"/>
    <col min="4" max="4" width="4.28515625" style="18" customWidth="1"/>
    <col min="5" max="6" width="4.7109375" style="15" customWidth="1"/>
    <col min="7" max="7" width="5.85546875" style="15" customWidth="1"/>
    <col min="8" max="8" width="4.7109375" style="15" customWidth="1"/>
    <col min="9" max="9" width="4.85546875" style="15" customWidth="1"/>
    <col min="10" max="11" width="4.28515625" style="15" customWidth="1"/>
    <col min="12" max="12" width="5.42578125" style="15" customWidth="1"/>
    <col min="13" max="13" width="6.140625" style="15" customWidth="1"/>
    <col min="14" max="14" width="5.28515625" style="15" customWidth="1"/>
    <col min="15" max="15" width="6" style="15" customWidth="1"/>
    <col min="16" max="16" width="4.85546875" style="15" customWidth="1"/>
    <col min="17" max="17" width="5.140625" style="15" customWidth="1"/>
    <col min="18" max="18" width="4.42578125" style="15" customWidth="1"/>
    <col min="19" max="19" width="5.7109375" style="15" customWidth="1"/>
    <col min="20" max="20" width="5" style="15" customWidth="1"/>
    <col min="21" max="21" width="3.5703125" style="15" customWidth="1"/>
    <col min="22" max="228" width="4.28515625" style="15" customWidth="1"/>
    <col min="229" max="16384" width="4.5703125" style="15"/>
  </cols>
  <sheetData>
    <row r="1" spans="1:47" ht="24" customHeight="1" x14ac:dyDescent="0.2">
      <c r="A1" s="967" t="s">
        <v>418</v>
      </c>
      <c r="B1" s="967"/>
      <c r="C1" s="967"/>
      <c r="D1" s="967"/>
      <c r="E1" s="967"/>
      <c r="F1" s="967"/>
      <c r="G1" s="967"/>
      <c r="H1" s="967"/>
      <c r="I1" s="967"/>
      <c r="J1" s="967"/>
      <c r="K1" s="967"/>
      <c r="L1" s="967"/>
      <c r="M1" s="967"/>
      <c r="N1" s="967"/>
      <c r="O1" s="967"/>
      <c r="P1" s="967"/>
      <c r="Q1" s="967"/>
      <c r="R1" s="967"/>
      <c r="S1" s="967"/>
      <c r="T1" s="967"/>
      <c r="U1" s="967"/>
    </row>
    <row r="2" spans="1:47" ht="23.25" customHeight="1" thickBot="1" x14ac:dyDescent="0.25">
      <c r="A2" s="219"/>
      <c r="B2" s="219"/>
      <c r="C2" s="219"/>
      <c r="D2" s="219"/>
      <c r="E2" s="219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20" t="s">
        <v>122</v>
      </c>
      <c r="T2" s="218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7" customHeight="1" thickBot="1" x14ac:dyDescent="0.25">
      <c r="A3" s="968" t="s">
        <v>15</v>
      </c>
      <c r="B3" s="969"/>
      <c r="C3" s="969"/>
      <c r="D3" s="969"/>
      <c r="E3" s="970"/>
      <c r="F3" s="971" t="s">
        <v>102</v>
      </c>
      <c r="G3" s="972"/>
      <c r="H3" s="971" t="s">
        <v>46</v>
      </c>
      <c r="I3" s="973"/>
      <c r="J3" s="972"/>
      <c r="K3" s="971" t="s">
        <v>47</v>
      </c>
      <c r="L3" s="973"/>
      <c r="M3" s="972"/>
      <c r="N3" s="974" t="s">
        <v>16</v>
      </c>
      <c r="O3" s="975"/>
      <c r="P3" s="976"/>
      <c r="Q3" s="974" t="s">
        <v>56</v>
      </c>
      <c r="R3" s="975"/>
      <c r="S3" s="976"/>
    </row>
    <row r="4" spans="1:47" ht="37.5" customHeight="1" thickBot="1" x14ac:dyDescent="0.25">
      <c r="A4" s="983" t="s">
        <v>119</v>
      </c>
      <c r="B4" s="984"/>
      <c r="C4" s="984"/>
      <c r="D4" s="984"/>
      <c r="E4" s="985"/>
      <c r="F4" s="986" t="s">
        <v>17</v>
      </c>
      <c r="G4" s="987"/>
      <c r="H4" s="988" t="s">
        <v>343</v>
      </c>
      <c r="I4" s="989"/>
      <c r="J4" s="990"/>
      <c r="K4" s="988">
        <v>22</v>
      </c>
      <c r="L4" s="989"/>
      <c r="M4" s="990"/>
      <c r="N4" s="988">
        <v>19</v>
      </c>
      <c r="O4" s="989"/>
      <c r="P4" s="990"/>
      <c r="Q4" s="991">
        <v>18.14</v>
      </c>
      <c r="R4" s="992"/>
      <c r="S4" s="993"/>
    </row>
    <row r="5" spans="1:47" ht="33.75" customHeight="1" thickBot="1" x14ac:dyDescent="0.25">
      <c r="A5" s="977" t="s">
        <v>18</v>
      </c>
      <c r="B5" s="978"/>
      <c r="C5" s="978"/>
      <c r="D5" s="978"/>
      <c r="E5" s="979"/>
      <c r="F5" s="974" t="s">
        <v>145</v>
      </c>
      <c r="G5" s="976"/>
      <c r="H5" s="980">
        <v>45.59</v>
      </c>
      <c r="I5" s="981"/>
      <c r="J5" s="982"/>
      <c r="K5" s="980">
        <v>58.49</v>
      </c>
      <c r="L5" s="981"/>
      <c r="M5" s="982"/>
      <c r="N5" s="980">
        <v>23.8</v>
      </c>
      <c r="O5" s="981"/>
      <c r="P5" s="982"/>
      <c r="Q5" s="980">
        <v>34.729999999999997</v>
      </c>
      <c r="R5" s="981"/>
      <c r="S5" s="982"/>
    </row>
    <row r="6" spans="1:47" ht="33" customHeight="1" thickBot="1" x14ac:dyDescent="0.25">
      <c r="A6" s="994" t="s">
        <v>19</v>
      </c>
      <c r="B6" s="995"/>
      <c r="C6" s="995"/>
      <c r="D6" s="995"/>
      <c r="E6" s="996"/>
      <c r="F6" s="997" t="s">
        <v>144</v>
      </c>
      <c r="G6" s="998"/>
      <c r="H6" s="999">
        <v>1022.18</v>
      </c>
      <c r="I6" s="1000"/>
      <c r="J6" s="1001"/>
      <c r="K6" s="999">
        <v>1227.6099999999999</v>
      </c>
      <c r="L6" s="1000"/>
      <c r="M6" s="1001"/>
      <c r="N6" s="999">
        <v>1276.8599999999999</v>
      </c>
      <c r="O6" s="1000"/>
      <c r="P6" s="1001"/>
      <c r="Q6" s="999">
        <v>1270.0899999999999</v>
      </c>
      <c r="R6" s="1000"/>
      <c r="S6" s="1001"/>
    </row>
    <row r="7" spans="1:47" ht="36" customHeight="1" thickBot="1" x14ac:dyDescent="0.25">
      <c r="A7" s="968" t="s">
        <v>20</v>
      </c>
      <c r="B7" s="969"/>
      <c r="C7" s="969"/>
      <c r="D7" s="969"/>
      <c r="E7" s="970"/>
      <c r="F7" s="974" t="s">
        <v>145</v>
      </c>
      <c r="G7" s="976"/>
      <c r="H7" s="980">
        <v>70.489999999999995</v>
      </c>
      <c r="I7" s="981"/>
      <c r="J7" s="982"/>
      <c r="K7" s="980">
        <v>115.79</v>
      </c>
      <c r="L7" s="981"/>
      <c r="M7" s="982"/>
      <c r="N7" s="980">
        <v>83.44</v>
      </c>
      <c r="O7" s="981"/>
      <c r="P7" s="982"/>
      <c r="Q7" s="980">
        <v>87.05</v>
      </c>
      <c r="R7" s="981"/>
      <c r="S7" s="982"/>
    </row>
    <row r="8" spans="1:47" ht="39" customHeight="1" thickBot="1" x14ac:dyDescent="0.25">
      <c r="A8" s="977" t="s">
        <v>118</v>
      </c>
      <c r="B8" s="978"/>
      <c r="C8" s="978"/>
      <c r="D8" s="978"/>
      <c r="E8" s="979"/>
      <c r="F8" s="974" t="s">
        <v>284</v>
      </c>
      <c r="G8" s="976"/>
      <c r="H8" s="991">
        <v>145</v>
      </c>
      <c r="I8" s="992"/>
      <c r="J8" s="993"/>
      <c r="K8" s="991">
        <v>145</v>
      </c>
      <c r="L8" s="992"/>
      <c r="M8" s="993"/>
      <c r="N8" s="991">
        <v>145</v>
      </c>
      <c r="O8" s="992"/>
      <c r="P8" s="993"/>
      <c r="Q8" s="991">
        <v>145</v>
      </c>
      <c r="R8" s="992"/>
      <c r="S8" s="993"/>
    </row>
    <row r="9" spans="1:47" ht="15" customHeight="1" x14ac:dyDescent="0.2">
      <c r="A9" s="1002" t="s">
        <v>283</v>
      </c>
      <c r="B9" s="1002"/>
      <c r="C9" s="1002"/>
      <c r="D9" s="1002"/>
      <c r="E9" s="1002"/>
      <c r="F9" s="1002"/>
      <c r="G9" s="1002"/>
      <c r="H9" s="1002"/>
      <c r="I9" s="1002"/>
      <c r="J9" s="1002"/>
      <c r="K9" s="1002"/>
      <c r="L9" s="1002"/>
      <c r="M9" s="1002"/>
      <c r="N9" s="1002"/>
      <c r="O9" s="1002"/>
      <c r="P9" s="1002"/>
      <c r="Q9" s="1002"/>
      <c r="R9" s="1002"/>
      <c r="S9" s="1002"/>
    </row>
    <row r="10" spans="1:47" ht="34.5" customHeight="1" x14ac:dyDescent="0.2">
      <c r="A10" s="1002" t="s">
        <v>237</v>
      </c>
      <c r="B10" s="1002"/>
      <c r="C10" s="1002"/>
      <c r="D10" s="1002"/>
      <c r="E10" s="1002"/>
      <c r="F10" s="1002"/>
      <c r="G10" s="1002"/>
      <c r="H10" s="1002"/>
      <c r="I10" s="1002"/>
      <c r="J10" s="1002"/>
      <c r="K10" s="1002"/>
      <c r="L10" s="1002"/>
      <c r="M10" s="1002"/>
      <c r="N10" s="1002"/>
      <c r="O10" s="1002"/>
      <c r="P10" s="1002"/>
      <c r="Q10" s="1002"/>
      <c r="R10" s="1002"/>
      <c r="S10" s="1002"/>
    </row>
    <row r="11" spans="1:47" s="218" customFormat="1" ht="17.25" customHeight="1" thickBot="1" x14ac:dyDescent="0.25">
      <c r="A11" s="967" t="s">
        <v>295</v>
      </c>
      <c r="B11" s="1003"/>
      <c r="C11" s="1003"/>
      <c r="D11" s="1003"/>
      <c r="E11" s="1003"/>
      <c r="F11" s="1003"/>
      <c r="G11" s="1003"/>
      <c r="H11" s="1003"/>
      <c r="I11" s="1003"/>
      <c r="J11" s="1003"/>
      <c r="K11" s="1003"/>
      <c r="L11" s="1003"/>
      <c r="M11" s="1003"/>
      <c r="N11" s="1003"/>
      <c r="O11" s="1003"/>
      <c r="P11" s="1003"/>
      <c r="Q11" s="1003"/>
      <c r="R11" s="1003"/>
      <c r="S11" s="1003"/>
    </row>
    <row r="12" spans="1:47" s="218" customFormat="1" ht="15" customHeight="1" thickBot="1" x14ac:dyDescent="0.25">
      <c r="A12" s="1004"/>
      <c r="B12" s="1005"/>
      <c r="C12" s="1006"/>
      <c r="D12" s="1007" t="s">
        <v>419</v>
      </c>
      <c r="E12" s="1008"/>
      <c r="F12" s="1008"/>
      <c r="G12" s="1009"/>
      <c r="H12" s="1010" t="s">
        <v>420</v>
      </c>
      <c r="I12" s="1011"/>
      <c r="J12" s="1011"/>
      <c r="K12" s="1012"/>
      <c r="L12" s="1013" t="s">
        <v>421</v>
      </c>
      <c r="M12" s="1008"/>
      <c r="N12" s="1008"/>
      <c r="O12" s="1014"/>
      <c r="P12" s="1013" t="s">
        <v>422</v>
      </c>
      <c r="Q12" s="1008"/>
      <c r="R12" s="1008"/>
      <c r="S12" s="1014"/>
    </row>
    <row r="13" spans="1:47" ht="15" customHeight="1" x14ac:dyDescent="0.25">
      <c r="A13" s="1015" t="s">
        <v>22</v>
      </c>
      <c r="B13" s="1016"/>
      <c r="C13" s="1017"/>
      <c r="D13" s="1018" t="s">
        <v>178</v>
      </c>
      <c r="E13" s="1019"/>
      <c r="F13" s="1019"/>
      <c r="G13" s="1020"/>
      <c r="H13" s="1021" t="s">
        <v>178</v>
      </c>
      <c r="I13" s="1022"/>
      <c r="J13" s="1022"/>
      <c r="K13" s="1023"/>
      <c r="L13" s="1021" t="s">
        <v>380</v>
      </c>
      <c r="M13" s="1022"/>
      <c r="N13" s="1022"/>
      <c r="O13" s="1023"/>
      <c r="P13" s="1024" t="s">
        <v>429</v>
      </c>
      <c r="Q13" s="1025"/>
      <c r="R13" s="1025"/>
      <c r="S13" s="1026"/>
    </row>
    <row r="14" spans="1:47" ht="15" customHeight="1" x14ac:dyDescent="0.25">
      <c r="A14" s="1027" t="s">
        <v>120</v>
      </c>
      <c r="B14" s="1028"/>
      <c r="C14" s="1029"/>
      <c r="D14" s="1030">
        <v>35</v>
      </c>
      <c r="E14" s="1031"/>
      <c r="F14" s="1031"/>
      <c r="G14" s="1032"/>
      <c r="H14" s="1033" t="s">
        <v>423</v>
      </c>
      <c r="I14" s="1034"/>
      <c r="J14" s="1034"/>
      <c r="K14" s="1035"/>
      <c r="L14" s="1033" t="s">
        <v>424</v>
      </c>
      <c r="M14" s="1034"/>
      <c r="N14" s="1034"/>
      <c r="O14" s="1035"/>
      <c r="P14" s="1033" t="s">
        <v>430</v>
      </c>
      <c r="Q14" s="1034"/>
      <c r="R14" s="1034"/>
      <c r="S14" s="1035"/>
      <c r="V14" s="15" t="s">
        <v>158</v>
      </c>
    </row>
    <row r="15" spans="1:47" ht="15" customHeight="1" x14ac:dyDescent="0.25">
      <c r="A15" s="1027" t="s">
        <v>121</v>
      </c>
      <c r="B15" s="1028"/>
      <c r="C15" s="1029"/>
      <c r="D15" s="1030">
        <v>38</v>
      </c>
      <c r="E15" s="1031"/>
      <c r="F15" s="1031"/>
      <c r="G15" s="1032"/>
      <c r="H15" s="1033" t="s">
        <v>425</v>
      </c>
      <c r="I15" s="1034"/>
      <c r="J15" s="1034"/>
      <c r="K15" s="1035"/>
      <c r="L15" s="1033" t="s">
        <v>426</v>
      </c>
      <c r="M15" s="1034"/>
      <c r="N15" s="1034"/>
      <c r="O15" s="1035"/>
      <c r="P15" s="1033" t="s">
        <v>431</v>
      </c>
      <c r="Q15" s="1034"/>
      <c r="R15" s="1034"/>
      <c r="S15" s="1035"/>
      <c r="V15" s="15" t="s">
        <v>158</v>
      </c>
    </row>
    <row r="16" spans="1:47" ht="15" customHeight="1" thickBot="1" x14ac:dyDescent="0.3">
      <c r="A16" s="1036" t="s">
        <v>23</v>
      </c>
      <c r="B16" s="1037"/>
      <c r="C16" s="1038"/>
      <c r="D16" s="1039" t="s">
        <v>427</v>
      </c>
      <c r="E16" s="1040"/>
      <c r="F16" s="1040"/>
      <c r="G16" s="1041"/>
      <c r="H16" s="1042" t="s">
        <v>381</v>
      </c>
      <c r="I16" s="1043"/>
      <c r="J16" s="1043"/>
      <c r="K16" s="1044"/>
      <c r="L16" s="1042" t="s">
        <v>428</v>
      </c>
      <c r="M16" s="1043"/>
      <c r="N16" s="1043"/>
      <c r="O16" s="1044"/>
      <c r="P16" s="1045" t="s">
        <v>432</v>
      </c>
      <c r="Q16" s="1046"/>
      <c r="R16" s="1046"/>
      <c r="S16" s="1047"/>
    </row>
    <row r="17" spans="1:34" ht="20.25" customHeight="1" x14ac:dyDescent="0.2">
      <c r="A17" s="1048"/>
      <c r="B17" s="1048"/>
      <c r="C17" s="1048"/>
      <c r="D17" s="1048"/>
      <c r="E17" s="1048"/>
      <c r="F17" s="1048"/>
      <c r="G17" s="1048"/>
      <c r="H17" s="1048"/>
      <c r="I17" s="1048"/>
      <c r="J17" s="1048"/>
      <c r="K17" s="1048"/>
      <c r="L17" s="1048"/>
      <c r="M17" s="1048"/>
      <c r="N17" s="1048"/>
      <c r="O17" s="1048"/>
      <c r="P17" s="1048"/>
      <c r="Q17" s="1048"/>
      <c r="R17" s="1048"/>
      <c r="S17" s="1048"/>
    </row>
    <row r="18" spans="1:34" ht="30.75" customHeight="1" thickBot="1" x14ac:dyDescent="0.3">
      <c r="A18" s="1049" t="s">
        <v>273</v>
      </c>
      <c r="B18" s="1049"/>
      <c r="C18" s="1049"/>
      <c r="D18" s="1049"/>
      <c r="E18" s="1049"/>
      <c r="F18" s="1049"/>
      <c r="G18" s="1049"/>
      <c r="H18" s="1049"/>
      <c r="I18" s="1049"/>
      <c r="J18" s="1049"/>
      <c r="K18" s="1049"/>
      <c r="L18" s="1049"/>
      <c r="M18" s="1049"/>
      <c r="N18" s="1049"/>
      <c r="O18" s="1049"/>
      <c r="P18" s="1049"/>
      <c r="Q18" s="1049"/>
      <c r="R18" s="1049"/>
      <c r="S18" s="1049"/>
    </row>
    <row r="19" spans="1:34" ht="13.5" customHeight="1" x14ac:dyDescent="0.2">
      <c r="A19" s="1050" t="s">
        <v>117</v>
      </c>
      <c r="B19" s="1051"/>
      <c r="C19" s="1052"/>
      <c r="D19" s="1050" t="s">
        <v>314</v>
      </c>
      <c r="E19" s="1051"/>
      <c r="F19" s="1051"/>
      <c r="G19" s="1052"/>
      <c r="H19" s="1056" t="s">
        <v>315</v>
      </c>
      <c r="I19" s="1057"/>
      <c r="J19" s="1057"/>
      <c r="K19" s="1057"/>
      <c r="L19" s="1057"/>
      <c r="M19" s="1057"/>
      <c r="N19" s="1057"/>
      <c r="O19" s="1057"/>
      <c r="P19" s="1057"/>
      <c r="Q19" s="1057"/>
      <c r="R19" s="1057"/>
      <c r="S19" s="1058"/>
    </row>
    <row r="20" spans="1:34" ht="16.5" customHeight="1" thickBot="1" x14ac:dyDescent="0.25">
      <c r="A20" s="1053"/>
      <c r="B20" s="1054"/>
      <c r="C20" s="1055"/>
      <c r="D20" s="1053"/>
      <c r="E20" s="1054"/>
      <c r="F20" s="1054"/>
      <c r="G20" s="1055"/>
      <c r="H20" s="1059" t="s">
        <v>274</v>
      </c>
      <c r="I20" s="1060"/>
      <c r="J20" s="1060"/>
      <c r="K20" s="1060"/>
      <c r="L20" s="1054" t="s">
        <v>275</v>
      </c>
      <c r="M20" s="1054"/>
      <c r="N20" s="1054"/>
      <c r="O20" s="1054"/>
      <c r="P20" s="1060" t="s">
        <v>437</v>
      </c>
      <c r="Q20" s="1060"/>
      <c r="R20" s="1060"/>
      <c r="S20" s="1061"/>
    </row>
    <row r="21" spans="1:34" ht="14.25" customHeight="1" thickBot="1" x14ac:dyDescent="0.25">
      <c r="A21" s="1068" t="s">
        <v>335</v>
      </c>
      <c r="B21" s="1069"/>
      <c r="C21" s="1070"/>
      <c r="D21" s="1071">
        <v>55.538919999999997</v>
      </c>
      <c r="E21" s="1072"/>
      <c r="F21" s="1072"/>
      <c r="G21" s="1073"/>
      <c r="H21" s="1074" t="s">
        <v>323</v>
      </c>
      <c r="I21" s="1075"/>
      <c r="J21" s="1075"/>
      <c r="K21" s="1075"/>
      <c r="L21" s="1076" t="s">
        <v>331</v>
      </c>
      <c r="M21" s="1076"/>
      <c r="N21" s="1076"/>
      <c r="O21" s="1076"/>
      <c r="P21" s="1075" t="s">
        <v>329</v>
      </c>
      <c r="Q21" s="1075"/>
      <c r="R21" s="1075"/>
      <c r="S21" s="1077"/>
    </row>
    <row r="22" spans="1:34" ht="25.5" customHeight="1" thickBot="1" x14ac:dyDescent="0.25">
      <c r="A22" s="1078" t="s">
        <v>333</v>
      </c>
      <c r="B22" s="1079"/>
      <c r="C22" s="1080"/>
      <c r="D22" s="1081">
        <v>38.37608500000001</v>
      </c>
      <c r="E22" s="1082"/>
      <c r="F22" s="1082"/>
      <c r="G22" s="1083"/>
      <c r="H22" s="603"/>
      <c r="I22" s="603"/>
      <c r="J22" s="603"/>
      <c r="K22" s="603"/>
      <c r="L22" s="603"/>
      <c r="M22" s="603"/>
      <c r="N22" s="603"/>
      <c r="O22" s="603"/>
      <c r="P22" s="603"/>
      <c r="Q22" s="603"/>
      <c r="R22" s="603"/>
      <c r="S22" s="604"/>
    </row>
    <row r="23" spans="1:34" x14ac:dyDescent="0.2">
      <c r="A23" s="1084" t="s">
        <v>166</v>
      </c>
      <c r="B23" s="1085"/>
      <c r="C23" s="1086"/>
      <c r="D23" s="1087">
        <v>61.877299999999998</v>
      </c>
      <c r="E23" s="1088"/>
      <c r="F23" s="1088"/>
      <c r="G23" s="1089"/>
      <c r="H23" s="1090" t="s">
        <v>109</v>
      </c>
      <c r="I23" s="1091"/>
      <c r="J23" s="1091"/>
      <c r="K23" s="1091"/>
      <c r="L23" s="1092" t="s">
        <v>344</v>
      </c>
      <c r="M23" s="1092"/>
      <c r="N23" s="1092"/>
      <c r="O23" s="1092"/>
      <c r="P23" s="1091" t="s">
        <v>346</v>
      </c>
      <c r="Q23" s="1091"/>
      <c r="R23" s="1091"/>
      <c r="S23" s="1093"/>
    </row>
    <row r="24" spans="1:34" x14ac:dyDescent="0.2">
      <c r="A24" s="1062" t="s">
        <v>10</v>
      </c>
      <c r="B24" s="1063"/>
      <c r="C24" s="1064"/>
      <c r="D24" s="1065">
        <v>64.683300000000003</v>
      </c>
      <c r="E24" s="1066"/>
      <c r="F24" s="1066"/>
      <c r="G24" s="1067"/>
      <c r="H24" s="1059" t="s">
        <v>109</v>
      </c>
      <c r="I24" s="1060"/>
      <c r="J24" s="1060"/>
      <c r="K24" s="1060"/>
      <c r="L24" s="1054" t="s">
        <v>351</v>
      </c>
      <c r="M24" s="1054"/>
      <c r="N24" s="1054"/>
      <c r="O24" s="1054"/>
      <c r="P24" s="1060" t="s">
        <v>349</v>
      </c>
      <c r="Q24" s="1060"/>
      <c r="R24" s="1060"/>
      <c r="S24" s="1061"/>
    </row>
    <row r="25" spans="1:34" x14ac:dyDescent="0.2">
      <c r="A25" s="1062" t="s">
        <v>11</v>
      </c>
      <c r="B25" s="1063"/>
      <c r="C25" s="1064"/>
      <c r="D25" s="1065">
        <v>60.256300000000003</v>
      </c>
      <c r="E25" s="1066"/>
      <c r="F25" s="1066"/>
      <c r="G25" s="1067"/>
      <c r="H25" s="1059" t="s">
        <v>109</v>
      </c>
      <c r="I25" s="1060"/>
      <c r="J25" s="1060"/>
      <c r="K25" s="1060"/>
      <c r="L25" s="1054" t="s">
        <v>363</v>
      </c>
      <c r="M25" s="1054"/>
      <c r="N25" s="1054"/>
      <c r="O25" s="1054"/>
      <c r="P25" s="1060" t="s">
        <v>365</v>
      </c>
      <c r="Q25" s="1060"/>
      <c r="R25" s="1060"/>
      <c r="S25" s="1061"/>
    </row>
    <row r="26" spans="1:34" x14ac:dyDescent="0.2">
      <c r="A26" s="1097" t="s">
        <v>12</v>
      </c>
      <c r="B26" s="1098"/>
      <c r="C26" s="1099"/>
      <c r="D26" s="1104">
        <v>52.933500000000002</v>
      </c>
      <c r="E26" s="1105"/>
      <c r="F26" s="1105"/>
      <c r="G26" s="1106"/>
      <c r="H26" s="1115" t="s">
        <v>109</v>
      </c>
      <c r="I26" s="1116"/>
      <c r="J26" s="1116"/>
      <c r="K26" s="1116"/>
      <c r="L26" s="1117" t="s">
        <v>375</v>
      </c>
      <c r="M26" s="1117"/>
      <c r="N26" s="1117"/>
      <c r="O26" s="1117"/>
      <c r="P26" s="1116" t="s">
        <v>376</v>
      </c>
      <c r="Q26" s="1116"/>
      <c r="R26" s="1116"/>
      <c r="S26" s="1118"/>
    </row>
    <row r="27" spans="1:34" x14ac:dyDescent="0.2">
      <c r="A27" s="1062" t="s">
        <v>13</v>
      </c>
      <c r="B27" s="1063"/>
      <c r="C27" s="1064"/>
      <c r="D27" s="1119">
        <v>50.589500000000001</v>
      </c>
      <c r="E27" s="1120"/>
      <c r="F27" s="1120"/>
      <c r="G27" s="1121"/>
      <c r="H27" s="1100" t="s">
        <v>377</v>
      </c>
      <c r="I27" s="1101"/>
      <c r="J27" s="1101"/>
      <c r="K27" s="1101"/>
      <c r="L27" s="1102" t="s">
        <v>378</v>
      </c>
      <c r="M27" s="1102"/>
      <c r="N27" s="1102"/>
      <c r="O27" s="1102"/>
      <c r="P27" s="1101" t="s">
        <v>379</v>
      </c>
      <c r="Q27" s="1101"/>
      <c r="R27" s="1101"/>
      <c r="S27" s="1103"/>
    </row>
    <row r="28" spans="1:34" x14ac:dyDescent="0.2">
      <c r="A28" s="1062" t="s">
        <v>14</v>
      </c>
      <c r="B28" s="1063"/>
      <c r="C28" s="1064"/>
      <c r="D28" s="1065">
        <v>54.508600000000001</v>
      </c>
      <c r="E28" s="1066"/>
      <c r="F28" s="1066"/>
      <c r="G28" s="1067"/>
      <c r="H28" s="1059" t="s">
        <v>384</v>
      </c>
      <c r="I28" s="1060"/>
      <c r="J28" s="1060"/>
      <c r="K28" s="1060"/>
      <c r="L28" s="1054" t="s">
        <v>389</v>
      </c>
      <c r="M28" s="1054"/>
      <c r="N28" s="1054"/>
      <c r="O28" s="1054"/>
      <c r="P28" s="1060" t="s">
        <v>382</v>
      </c>
      <c r="Q28" s="1060"/>
      <c r="R28" s="1060"/>
      <c r="S28" s="1061"/>
    </row>
    <row r="29" spans="1:34" s="218" customFormat="1" ht="16.5" thickBot="1" x14ac:dyDescent="0.25">
      <c r="A29" s="1122" t="s">
        <v>116</v>
      </c>
      <c r="B29" s="1123"/>
      <c r="C29" s="1124"/>
      <c r="D29" s="950">
        <v>57.078699999999998</v>
      </c>
      <c r="E29" s="951"/>
      <c r="F29" s="951"/>
      <c r="G29" s="952"/>
      <c r="H29" s="953" t="s">
        <v>435</v>
      </c>
      <c r="I29" s="954"/>
      <c r="J29" s="954"/>
      <c r="K29" s="954"/>
      <c r="L29" s="955" t="s">
        <v>433</v>
      </c>
      <c r="M29" s="955"/>
      <c r="N29" s="955"/>
      <c r="O29" s="955"/>
      <c r="P29" s="954" t="s">
        <v>109</v>
      </c>
      <c r="Q29" s="954"/>
      <c r="R29" s="954"/>
      <c r="S29" s="956"/>
    </row>
    <row r="30" spans="1:34" s="218" customFormat="1" ht="48.75" customHeight="1" thickBot="1" x14ac:dyDescent="0.3">
      <c r="A30" s="1049" t="s">
        <v>316</v>
      </c>
      <c r="B30" s="1049"/>
      <c r="C30" s="1049"/>
      <c r="D30" s="1049"/>
      <c r="E30" s="1049"/>
      <c r="F30" s="1049"/>
      <c r="G30" s="1049"/>
      <c r="H30" s="1049"/>
      <c r="I30" s="1049"/>
      <c r="J30" s="1049"/>
      <c r="K30" s="1049"/>
      <c r="L30" s="1049"/>
      <c r="M30" s="1049"/>
      <c r="N30" s="1049"/>
      <c r="O30" s="1049"/>
      <c r="P30" s="1049"/>
      <c r="Q30" s="1049"/>
      <c r="R30" s="1049"/>
      <c r="S30" s="1049"/>
      <c r="Y30" s="23"/>
      <c r="Z30" s="23"/>
      <c r="AA30" s="23"/>
      <c r="AB30" s="23"/>
      <c r="AC30" s="23"/>
      <c r="AD30" s="23"/>
      <c r="AE30" s="23"/>
      <c r="AF30" s="23"/>
      <c r="AG30" s="23"/>
      <c r="AH30" s="23"/>
    </row>
    <row r="31" spans="1:34" ht="13.5" customHeight="1" x14ac:dyDescent="0.2">
      <c r="A31" s="1050" t="s">
        <v>117</v>
      </c>
      <c r="B31" s="1051"/>
      <c r="C31" s="1095"/>
      <c r="D31" s="1050" t="s">
        <v>314</v>
      </c>
      <c r="E31" s="1051"/>
      <c r="F31" s="1051"/>
      <c r="G31" s="1052"/>
      <c r="H31" s="1056" t="s">
        <v>315</v>
      </c>
      <c r="I31" s="1057"/>
      <c r="J31" s="1057"/>
      <c r="K31" s="1057"/>
      <c r="L31" s="1057"/>
      <c r="M31" s="1057"/>
      <c r="N31" s="1057"/>
      <c r="O31" s="1057"/>
      <c r="P31" s="1057"/>
      <c r="Q31" s="1057"/>
      <c r="R31" s="1057"/>
      <c r="S31" s="1058"/>
      <c r="Y31" s="23"/>
      <c r="Z31" s="23"/>
      <c r="AA31" s="23"/>
      <c r="AB31" s="23"/>
      <c r="AC31" s="23"/>
      <c r="AD31" s="23"/>
      <c r="AE31" s="23"/>
      <c r="AF31" s="23"/>
      <c r="AG31" s="23"/>
      <c r="AH31" s="23"/>
    </row>
    <row r="32" spans="1:34" ht="17.25" customHeight="1" thickBot="1" x14ac:dyDescent="0.25">
      <c r="A32" s="1053"/>
      <c r="B32" s="1054"/>
      <c r="C32" s="1096"/>
      <c r="D32" s="1053"/>
      <c r="E32" s="1054"/>
      <c r="F32" s="1054"/>
      <c r="G32" s="1055"/>
      <c r="H32" s="1059" t="s">
        <v>274</v>
      </c>
      <c r="I32" s="1060"/>
      <c r="J32" s="1060"/>
      <c r="K32" s="1060"/>
      <c r="L32" s="1054" t="s">
        <v>275</v>
      </c>
      <c r="M32" s="1054"/>
      <c r="N32" s="1054"/>
      <c r="O32" s="1054"/>
      <c r="P32" s="1060" t="s">
        <v>437</v>
      </c>
      <c r="Q32" s="1060"/>
      <c r="R32" s="1060"/>
      <c r="S32" s="1061"/>
      <c r="Y32" s="23"/>
      <c r="Z32" s="23"/>
      <c r="AA32" s="23"/>
      <c r="AB32" s="23"/>
      <c r="AC32" s="23"/>
      <c r="AD32" s="23"/>
      <c r="AE32" s="23"/>
      <c r="AF32" s="23"/>
      <c r="AG32" s="23"/>
      <c r="AH32" s="23"/>
    </row>
    <row r="33" spans="1:34" ht="15" customHeight="1" thickBot="1" x14ac:dyDescent="0.25">
      <c r="A33" s="1068" t="s">
        <v>136</v>
      </c>
      <c r="B33" s="1069"/>
      <c r="C33" s="1108"/>
      <c r="D33" s="1109">
        <v>68.479690000000005</v>
      </c>
      <c r="E33" s="1110"/>
      <c r="F33" s="1110"/>
      <c r="G33" s="1111"/>
      <c r="H33" s="1074" t="s">
        <v>324</v>
      </c>
      <c r="I33" s="1075"/>
      <c r="J33" s="1075"/>
      <c r="K33" s="1075"/>
      <c r="L33" s="1076" t="s">
        <v>332</v>
      </c>
      <c r="M33" s="1076"/>
      <c r="N33" s="1076"/>
      <c r="O33" s="1076"/>
      <c r="P33" s="1075" t="s">
        <v>330</v>
      </c>
      <c r="Q33" s="1075"/>
      <c r="R33" s="1075"/>
      <c r="S33" s="1077"/>
      <c r="Y33" s="23"/>
      <c r="Z33" s="23"/>
      <c r="AA33" s="23"/>
      <c r="AB33" s="23"/>
      <c r="AC33" s="23"/>
      <c r="AD33" s="23"/>
      <c r="AE33" s="23"/>
      <c r="AF33" s="23"/>
      <c r="AG33" s="139"/>
      <c r="AH33" s="23"/>
    </row>
    <row r="34" spans="1:34" ht="25.5" customHeight="1" thickBot="1" x14ac:dyDescent="0.25">
      <c r="A34" s="1078" t="s">
        <v>333</v>
      </c>
      <c r="B34" s="1079"/>
      <c r="C34" s="1079"/>
      <c r="D34" s="1081">
        <v>50.765932499999998</v>
      </c>
      <c r="E34" s="1082"/>
      <c r="F34" s="1082"/>
      <c r="G34" s="1083"/>
      <c r="H34" s="605"/>
      <c r="I34" s="605"/>
      <c r="J34" s="605"/>
      <c r="K34" s="605"/>
      <c r="L34" s="605"/>
      <c r="M34" s="605"/>
      <c r="N34" s="605"/>
      <c r="O34" s="605"/>
      <c r="P34" s="605"/>
      <c r="Q34" s="605"/>
      <c r="R34" s="605"/>
      <c r="S34" s="606"/>
      <c r="Y34" s="23"/>
      <c r="Z34" s="23"/>
      <c r="AA34" s="23"/>
      <c r="AB34" s="23"/>
      <c r="AC34" s="23"/>
      <c r="AD34" s="23"/>
      <c r="AE34" s="23"/>
      <c r="AF34" s="23"/>
      <c r="AG34" s="139"/>
      <c r="AH34" s="23"/>
    </row>
    <row r="35" spans="1:34" x14ac:dyDescent="0.2">
      <c r="A35" s="1084" t="s">
        <v>166</v>
      </c>
      <c r="B35" s="1085"/>
      <c r="C35" s="1094"/>
      <c r="D35" s="1087">
        <v>72.677099999999996</v>
      </c>
      <c r="E35" s="1088"/>
      <c r="F35" s="1088"/>
      <c r="G35" s="1089"/>
      <c r="H35" s="1090" t="s">
        <v>109</v>
      </c>
      <c r="I35" s="1091"/>
      <c r="J35" s="1091"/>
      <c r="K35" s="1091"/>
      <c r="L35" s="1092" t="s">
        <v>345</v>
      </c>
      <c r="M35" s="1092"/>
      <c r="N35" s="1092"/>
      <c r="O35" s="1092"/>
      <c r="P35" s="1091" t="s">
        <v>347</v>
      </c>
      <c r="Q35" s="1091"/>
      <c r="R35" s="1091"/>
      <c r="S35" s="1093"/>
      <c r="Y35" s="23"/>
      <c r="Z35" s="23"/>
      <c r="AA35" s="23"/>
      <c r="AB35" s="23"/>
      <c r="AC35" s="23"/>
      <c r="AD35" s="23"/>
      <c r="AE35" s="23"/>
      <c r="AF35" s="23"/>
      <c r="AG35" s="139"/>
      <c r="AH35" s="23"/>
    </row>
    <row r="36" spans="1:34" x14ac:dyDescent="0.2">
      <c r="A36" s="1062" t="s">
        <v>10</v>
      </c>
      <c r="B36" s="1063"/>
      <c r="C36" s="1113"/>
      <c r="D36" s="1065">
        <v>73.534800000000004</v>
      </c>
      <c r="E36" s="1066"/>
      <c r="F36" s="1066"/>
      <c r="G36" s="1067"/>
      <c r="H36" s="1059" t="s">
        <v>109</v>
      </c>
      <c r="I36" s="1060"/>
      <c r="J36" s="1060"/>
      <c r="K36" s="1060"/>
      <c r="L36" s="1054" t="s">
        <v>352</v>
      </c>
      <c r="M36" s="1054"/>
      <c r="N36" s="1054"/>
      <c r="O36" s="1054"/>
      <c r="P36" s="1060" t="s">
        <v>350</v>
      </c>
      <c r="Q36" s="1060"/>
      <c r="R36" s="1060"/>
      <c r="S36" s="1061"/>
      <c r="Y36" s="23"/>
      <c r="Z36" s="23"/>
      <c r="AA36" s="23"/>
      <c r="AB36" s="23"/>
      <c r="AC36" s="23"/>
      <c r="AD36" s="23"/>
      <c r="AE36" s="23"/>
      <c r="AF36" s="23"/>
      <c r="AG36" s="139"/>
      <c r="AH36" s="23"/>
    </row>
    <row r="37" spans="1:34" x14ac:dyDescent="0.2">
      <c r="A37" s="1062" t="s">
        <v>11</v>
      </c>
      <c r="B37" s="1063"/>
      <c r="C37" s="1113"/>
      <c r="D37" s="1065">
        <v>65.390199999999993</v>
      </c>
      <c r="E37" s="1066"/>
      <c r="F37" s="1066"/>
      <c r="G37" s="1067"/>
      <c r="H37" s="1059" t="s">
        <v>109</v>
      </c>
      <c r="I37" s="1060"/>
      <c r="J37" s="1060"/>
      <c r="K37" s="1060"/>
      <c r="L37" s="1054" t="s">
        <v>364</v>
      </c>
      <c r="M37" s="1054"/>
      <c r="N37" s="1054"/>
      <c r="O37" s="1054"/>
      <c r="P37" s="1060" t="s">
        <v>366</v>
      </c>
      <c r="Q37" s="1060"/>
      <c r="R37" s="1060"/>
      <c r="S37" s="1061"/>
      <c r="Y37" s="23"/>
      <c r="Z37" s="23"/>
      <c r="AA37" s="23"/>
      <c r="AB37" s="23"/>
      <c r="AC37" s="23"/>
      <c r="AD37" s="23"/>
      <c r="AE37" s="23"/>
      <c r="AF37" s="23"/>
      <c r="AG37" s="139"/>
      <c r="AH37" s="23"/>
    </row>
    <row r="38" spans="1:34" x14ac:dyDescent="0.2">
      <c r="A38" s="1097" t="s">
        <v>12</v>
      </c>
      <c r="B38" s="1098"/>
      <c r="C38" s="1114"/>
      <c r="D38" s="1104">
        <v>57.074300000000001</v>
      </c>
      <c r="E38" s="1105"/>
      <c r="F38" s="1105"/>
      <c r="G38" s="1106"/>
      <c r="H38" s="1115" t="s">
        <v>109</v>
      </c>
      <c r="I38" s="1116"/>
      <c r="J38" s="1116"/>
      <c r="K38" s="1116"/>
      <c r="L38" s="1117" t="s">
        <v>370</v>
      </c>
      <c r="M38" s="1117"/>
      <c r="N38" s="1117"/>
      <c r="O38" s="1117"/>
      <c r="P38" s="1116" t="s">
        <v>371</v>
      </c>
      <c r="Q38" s="1116"/>
      <c r="R38" s="1116"/>
      <c r="S38" s="1118"/>
      <c r="Y38" s="23"/>
      <c r="Z38" s="23"/>
      <c r="AA38" s="23"/>
      <c r="AB38" s="23"/>
      <c r="AC38" s="23"/>
      <c r="AD38" s="23"/>
      <c r="AE38" s="23"/>
      <c r="AF38" s="23"/>
      <c r="AG38" s="139"/>
      <c r="AH38" s="23"/>
    </row>
    <row r="39" spans="1:34" x14ac:dyDescent="0.2">
      <c r="A39" s="1062" t="s">
        <v>13</v>
      </c>
      <c r="B39" s="1063"/>
      <c r="C39" s="1113"/>
      <c r="D39" s="1119">
        <v>56.523699999999998</v>
      </c>
      <c r="E39" s="1120"/>
      <c r="F39" s="1120"/>
      <c r="G39" s="1121"/>
      <c r="H39" s="1100" t="s">
        <v>372</v>
      </c>
      <c r="I39" s="1101"/>
      <c r="J39" s="1101"/>
      <c r="K39" s="1101"/>
      <c r="L39" s="1054" t="s">
        <v>373</v>
      </c>
      <c r="M39" s="1054"/>
      <c r="N39" s="1054"/>
      <c r="O39" s="1054"/>
      <c r="P39" s="1101" t="s">
        <v>374</v>
      </c>
      <c r="Q39" s="1101"/>
      <c r="R39" s="1101"/>
      <c r="S39" s="1103"/>
      <c r="Y39" s="23"/>
      <c r="Z39" s="23"/>
      <c r="AA39" s="23"/>
      <c r="AB39" s="23"/>
      <c r="AC39" s="23"/>
      <c r="AD39" s="23"/>
      <c r="AE39" s="23"/>
      <c r="AF39" s="23"/>
      <c r="AG39" s="139"/>
      <c r="AH39" s="23"/>
    </row>
    <row r="40" spans="1:34" x14ac:dyDescent="0.2">
      <c r="A40" s="1097" t="s">
        <v>14</v>
      </c>
      <c r="B40" s="1098"/>
      <c r="C40" s="1114"/>
      <c r="D40" s="1104">
        <v>61.193399999999997</v>
      </c>
      <c r="E40" s="1105"/>
      <c r="F40" s="1105"/>
      <c r="G40" s="1106"/>
      <c r="H40" s="1115" t="s">
        <v>385</v>
      </c>
      <c r="I40" s="1116"/>
      <c r="J40" s="1116"/>
      <c r="K40" s="1116"/>
      <c r="L40" s="1117" t="s">
        <v>390</v>
      </c>
      <c r="M40" s="1117"/>
      <c r="N40" s="1117"/>
      <c r="O40" s="1117"/>
      <c r="P40" s="1116" t="s">
        <v>383</v>
      </c>
      <c r="Q40" s="1116"/>
      <c r="R40" s="1116"/>
      <c r="S40" s="1118"/>
      <c r="Y40" s="23"/>
      <c r="Z40" s="23"/>
      <c r="AA40" s="23"/>
      <c r="AB40" s="23"/>
      <c r="AC40" s="23"/>
      <c r="AD40" s="23"/>
      <c r="AE40" s="23"/>
      <c r="AF40" s="23"/>
      <c r="AG40" s="139"/>
      <c r="AH40" s="23"/>
    </row>
    <row r="41" spans="1:34" s="218" customFormat="1" ht="16.5" thickBot="1" x14ac:dyDescent="0.25">
      <c r="A41" s="957" t="s">
        <v>116</v>
      </c>
      <c r="B41" s="958"/>
      <c r="C41" s="959"/>
      <c r="D41" s="960">
        <v>62.876899999999999</v>
      </c>
      <c r="E41" s="961"/>
      <c r="F41" s="961"/>
      <c r="G41" s="962"/>
      <c r="H41" s="963" t="s">
        <v>436</v>
      </c>
      <c r="I41" s="964"/>
      <c r="J41" s="964"/>
      <c r="K41" s="964"/>
      <c r="L41" s="965" t="s">
        <v>434</v>
      </c>
      <c r="M41" s="965"/>
      <c r="N41" s="965"/>
      <c r="O41" s="965"/>
      <c r="P41" s="964" t="s">
        <v>109</v>
      </c>
      <c r="Q41" s="964"/>
      <c r="R41" s="964"/>
      <c r="S41" s="966"/>
      <c r="Y41" s="23"/>
      <c r="Z41" s="23"/>
      <c r="AA41" s="23"/>
      <c r="AB41" s="23"/>
      <c r="AC41" s="23"/>
      <c r="AD41" s="23"/>
      <c r="AE41" s="23"/>
      <c r="AF41" s="23"/>
      <c r="AG41" s="139"/>
      <c r="AH41" s="23"/>
    </row>
    <row r="42" spans="1:34" ht="19.5" customHeight="1" x14ac:dyDescent="0.2">
      <c r="A42" s="1048" t="s">
        <v>348</v>
      </c>
      <c r="B42" s="1048"/>
      <c r="C42" s="1048"/>
      <c r="D42" s="1048"/>
      <c r="E42" s="1048"/>
      <c r="F42" s="1048"/>
      <c r="G42" s="1048"/>
      <c r="H42" s="1048"/>
      <c r="I42" s="1048"/>
      <c r="J42" s="1048"/>
      <c r="K42" s="1048"/>
      <c r="L42" s="1048"/>
      <c r="M42" s="1048"/>
      <c r="N42" s="1048"/>
      <c r="O42" s="1048"/>
      <c r="P42" s="1048"/>
      <c r="Q42" s="1048"/>
      <c r="R42" s="1048"/>
      <c r="S42" s="1048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4" ht="45.75" customHeight="1" x14ac:dyDescent="0.2">
      <c r="A43" s="1112" t="s">
        <v>438</v>
      </c>
      <c r="B43" s="1112"/>
      <c r="C43" s="1112"/>
      <c r="D43" s="1112"/>
      <c r="E43" s="1112"/>
      <c r="F43" s="1112"/>
      <c r="G43" s="1112"/>
      <c r="H43" s="1112"/>
      <c r="I43" s="1112"/>
      <c r="J43" s="1112"/>
      <c r="K43" s="1112"/>
      <c r="L43" s="1112"/>
      <c r="M43" s="1112"/>
      <c r="N43" s="1112"/>
      <c r="O43" s="1112"/>
      <c r="P43" s="1112"/>
      <c r="Q43" s="1112"/>
      <c r="R43" s="1112"/>
      <c r="S43" s="1112"/>
      <c r="Y43" s="23"/>
      <c r="Z43" s="23"/>
      <c r="AA43" s="23"/>
      <c r="AB43" s="23"/>
      <c r="AC43" s="23"/>
      <c r="AD43" s="23"/>
      <c r="AE43" s="23"/>
      <c r="AF43" s="23"/>
      <c r="AG43" s="23"/>
      <c r="AH43" s="23"/>
    </row>
    <row r="44" spans="1:34" ht="22.5" customHeight="1" x14ac:dyDescent="0.3">
      <c r="A44" s="199"/>
      <c r="B44" s="66"/>
      <c r="C44" s="67"/>
      <c r="D44" s="67"/>
      <c r="E44" s="67"/>
      <c r="F44" s="130"/>
      <c r="G44" s="131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Y44" s="23"/>
      <c r="Z44" s="23"/>
      <c r="AA44" s="23"/>
      <c r="AB44" s="23"/>
      <c r="AC44" s="23"/>
      <c r="AD44" s="23"/>
      <c r="AE44" s="23"/>
      <c r="AF44" s="23"/>
      <c r="AG44" s="23"/>
      <c r="AH44" s="23"/>
    </row>
    <row r="45" spans="1:34" ht="24" customHeight="1" x14ac:dyDescent="0.3">
      <c r="A45" s="199"/>
      <c r="B45" s="66"/>
      <c r="C45" s="67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107"/>
      <c r="P45" s="1107"/>
      <c r="Q45" s="1107"/>
      <c r="R45" s="1107"/>
      <c r="S45" s="1107"/>
      <c r="Y45" s="23"/>
      <c r="Z45" s="23"/>
      <c r="AA45" s="23"/>
      <c r="AB45" s="23"/>
      <c r="AC45" s="23"/>
      <c r="AD45" s="23"/>
      <c r="AE45" s="23"/>
      <c r="AF45" s="23"/>
      <c r="AG45" s="23"/>
      <c r="AH45" s="23"/>
    </row>
    <row r="46" spans="1:34" ht="22.5" customHeight="1" x14ac:dyDescent="0.3">
      <c r="A46" s="66"/>
      <c r="B46" s="133"/>
      <c r="C46" s="133"/>
      <c r="D46" s="67"/>
      <c r="E46" s="67"/>
      <c r="F46" s="130"/>
      <c r="G46" s="131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</row>
    <row r="47" spans="1:34" ht="15.75" customHeight="1" x14ac:dyDescent="0.3">
      <c r="D47" s="67"/>
      <c r="E47" s="67"/>
      <c r="F47" s="130"/>
      <c r="G47" s="131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</row>
    <row r="48" spans="1:34" ht="18.75" x14ac:dyDescent="0.3">
      <c r="D48" s="133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Q48" s="132"/>
      <c r="R48" s="132"/>
      <c r="S48" s="132"/>
    </row>
    <row r="49" spans="1:228" ht="18.75" x14ac:dyDescent="0.3">
      <c r="A49" s="66"/>
    </row>
    <row r="52" spans="1:228" ht="18.75" x14ac:dyDescent="0.3">
      <c r="A52" s="66"/>
      <c r="B52" s="66"/>
      <c r="C52" s="67"/>
    </row>
    <row r="54" spans="1:228" ht="18.75" x14ac:dyDescent="0.3">
      <c r="B54" s="66"/>
      <c r="C54" s="67"/>
    </row>
    <row r="55" spans="1:228" ht="18.75" x14ac:dyDescent="0.3">
      <c r="A55" s="66"/>
      <c r="B55" s="66"/>
      <c r="C55" s="67"/>
    </row>
    <row r="59" spans="1:228" ht="18.75" x14ac:dyDescent="0.3">
      <c r="A59" s="66"/>
      <c r="B59" s="66"/>
      <c r="C59" s="67"/>
    </row>
    <row r="62" spans="1:228" ht="18.75" x14ac:dyDescent="0.3">
      <c r="A62" s="66"/>
      <c r="B62" s="66"/>
      <c r="C62" s="67"/>
    </row>
    <row r="64" spans="1:228" s="18" customFormat="1" ht="18.75" x14ac:dyDescent="0.3">
      <c r="A64" s="66"/>
      <c r="B64" s="66"/>
      <c r="C64" s="67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</row>
  </sheetData>
  <mergeCells count="167">
    <mergeCell ref="H26:K26"/>
    <mergeCell ref="L26:O26"/>
    <mergeCell ref="P26:S26"/>
    <mergeCell ref="A39:C39"/>
    <mergeCell ref="A40:C40"/>
    <mergeCell ref="D40:G40"/>
    <mergeCell ref="H40:K40"/>
    <mergeCell ref="L40:O40"/>
    <mergeCell ref="P40:S40"/>
    <mergeCell ref="D39:G39"/>
    <mergeCell ref="H39:K39"/>
    <mergeCell ref="L39:O39"/>
    <mergeCell ref="P39:S39"/>
    <mergeCell ref="P38:S38"/>
    <mergeCell ref="D38:G38"/>
    <mergeCell ref="H38:K38"/>
    <mergeCell ref="L38:O38"/>
    <mergeCell ref="A28:C28"/>
    <mergeCell ref="D28:G28"/>
    <mergeCell ref="H28:K28"/>
    <mergeCell ref="L28:O28"/>
    <mergeCell ref="P28:S28"/>
    <mergeCell ref="D27:G27"/>
    <mergeCell ref="A29:C29"/>
    <mergeCell ref="O45:S45"/>
    <mergeCell ref="A33:C33"/>
    <mergeCell ref="D33:G33"/>
    <mergeCell ref="H33:K33"/>
    <mergeCell ref="L33:O33"/>
    <mergeCell ref="P33:S33"/>
    <mergeCell ref="A34:C34"/>
    <mergeCell ref="D34:G34"/>
    <mergeCell ref="A42:S42"/>
    <mergeCell ref="A43:S43"/>
    <mergeCell ref="A36:C36"/>
    <mergeCell ref="D36:G36"/>
    <mergeCell ref="H36:K36"/>
    <mergeCell ref="L36:O36"/>
    <mergeCell ref="P36:S36"/>
    <mergeCell ref="A37:C37"/>
    <mergeCell ref="D37:G37"/>
    <mergeCell ref="H37:K37"/>
    <mergeCell ref="L37:O37"/>
    <mergeCell ref="P37:S37"/>
    <mergeCell ref="A38:C38"/>
    <mergeCell ref="P23:S23"/>
    <mergeCell ref="A35:C35"/>
    <mergeCell ref="D35:G35"/>
    <mergeCell ref="H35:K35"/>
    <mergeCell ref="L35:O35"/>
    <mergeCell ref="P35:S35"/>
    <mergeCell ref="A30:S30"/>
    <mergeCell ref="A31:C32"/>
    <mergeCell ref="D31:G32"/>
    <mergeCell ref="H31:S31"/>
    <mergeCell ref="H32:K32"/>
    <mergeCell ref="L32:O32"/>
    <mergeCell ref="P32:S32"/>
    <mergeCell ref="A25:C25"/>
    <mergeCell ref="D25:G25"/>
    <mergeCell ref="H25:K25"/>
    <mergeCell ref="L25:O25"/>
    <mergeCell ref="P25:S25"/>
    <mergeCell ref="A26:C26"/>
    <mergeCell ref="A27:C27"/>
    <mergeCell ref="H27:K27"/>
    <mergeCell ref="L27:O27"/>
    <mergeCell ref="P27:S27"/>
    <mergeCell ref="D26:G26"/>
    <mergeCell ref="A17:S17"/>
    <mergeCell ref="A18:S18"/>
    <mergeCell ref="A19:C20"/>
    <mergeCell ref="D19:G20"/>
    <mergeCell ref="H19:S19"/>
    <mergeCell ref="H20:K20"/>
    <mergeCell ref="L20:O20"/>
    <mergeCell ref="P20:S20"/>
    <mergeCell ref="A24:C24"/>
    <mergeCell ref="D24:G24"/>
    <mergeCell ref="H24:K24"/>
    <mergeCell ref="L24:O24"/>
    <mergeCell ref="P24:S24"/>
    <mergeCell ref="A21:C21"/>
    <mergeCell ref="D21:G21"/>
    <mergeCell ref="H21:K21"/>
    <mergeCell ref="L21:O21"/>
    <mergeCell ref="P21:S21"/>
    <mergeCell ref="A22:C22"/>
    <mergeCell ref="D22:G22"/>
    <mergeCell ref="A23:C23"/>
    <mergeCell ref="D23:G23"/>
    <mergeCell ref="H23:K23"/>
    <mergeCell ref="L23:O23"/>
    <mergeCell ref="A15:C15"/>
    <mergeCell ref="D15:G15"/>
    <mergeCell ref="H15:K15"/>
    <mergeCell ref="L15:O15"/>
    <mergeCell ref="P15:S15"/>
    <mergeCell ref="A16:C16"/>
    <mergeCell ref="D16:G16"/>
    <mergeCell ref="H16:K16"/>
    <mergeCell ref="L16:O16"/>
    <mergeCell ref="P16:S16"/>
    <mergeCell ref="A13:C13"/>
    <mergeCell ref="D13:G13"/>
    <mergeCell ref="H13:K13"/>
    <mergeCell ref="L13:O13"/>
    <mergeCell ref="P13:S13"/>
    <mergeCell ref="A14:C14"/>
    <mergeCell ref="D14:G14"/>
    <mergeCell ref="H14:K14"/>
    <mergeCell ref="L14:O14"/>
    <mergeCell ref="P14:S14"/>
    <mergeCell ref="A9:S9"/>
    <mergeCell ref="A10:S10"/>
    <mergeCell ref="A11:S11"/>
    <mergeCell ref="A12:C12"/>
    <mergeCell ref="D12:G12"/>
    <mergeCell ref="H12:K12"/>
    <mergeCell ref="L12:O12"/>
    <mergeCell ref="P12:S12"/>
    <mergeCell ref="A8:E8"/>
    <mergeCell ref="F8:G8"/>
    <mergeCell ref="H8:J8"/>
    <mergeCell ref="K8:M8"/>
    <mergeCell ref="N8:P8"/>
    <mergeCell ref="Q8:S8"/>
    <mergeCell ref="K7:M7"/>
    <mergeCell ref="N7:P7"/>
    <mergeCell ref="Q7:S7"/>
    <mergeCell ref="A6:E6"/>
    <mergeCell ref="F6:G6"/>
    <mergeCell ref="H6:J6"/>
    <mergeCell ref="K6:M6"/>
    <mergeCell ref="N6:P6"/>
    <mergeCell ref="Q6:S6"/>
    <mergeCell ref="A7:E7"/>
    <mergeCell ref="F7:G7"/>
    <mergeCell ref="H7:J7"/>
    <mergeCell ref="A1:U1"/>
    <mergeCell ref="A3:E3"/>
    <mergeCell ref="F3:G3"/>
    <mergeCell ref="H3:J3"/>
    <mergeCell ref="K3:M3"/>
    <mergeCell ref="N3:P3"/>
    <mergeCell ref="Q3:S3"/>
    <mergeCell ref="A5:E5"/>
    <mergeCell ref="F5:G5"/>
    <mergeCell ref="H5:J5"/>
    <mergeCell ref="K5:M5"/>
    <mergeCell ref="N5:P5"/>
    <mergeCell ref="Q5:S5"/>
    <mergeCell ref="A4:E4"/>
    <mergeCell ref="F4:G4"/>
    <mergeCell ref="H4:J4"/>
    <mergeCell ref="K4:M4"/>
    <mergeCell ref="N4:P4"/>
    <mergeCell ref="Q4:S4"/>
    <mergeCell ref="D29:G29"/>
    <mergeCell ref="H29:K29"/>
    <mergeCell ref="L29:O29"/>
    <mergeCell ref="P29:S29"/>
    <mergeCell ref="A41:C41"/>
    <mergeCell ref="D41:G41"/>
    <mergeCell ref="H41:K41"/>
    <mergeCell ref="L41:O41"/>
    <mergeCell ref="P41:S41"/>
  </mergeCells>
  <printOptions horizontalCentered="1"/>
  <pageMargins left="0.9055118110236221" right="0.19685039370078741" top="0.27559055118110237" bottom="0.39370078740157483" header="0.15748031496062992" footer="0.15748031496062992"/>
  <pageSetup paperSize="9" scale="82" fitToHeight="2" orientation="portrait" r:id="rId1"/>
  <headerFooter alignWithMargins="0">
    <oddFooter xml:space="preserve">&amp;C19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37"/>
  <sheetViews>
    <sheetView tabSelected="1" zoomScale="71" zoomScaleNormal="71" workbookViewId="0">
      <selection activeCell="F58" sqref="F58"/>
    </sheetView>
  </sheetViews>
  <sheetFormatPr defaultRowHeight="12.75" x14ac:dyDescent="0.2"/>
  <cols>
    <col min="1" max="1" width="42.140625" style="2" customWidth="1"/>
    <col min="2" max="2" width="7.7109375" style="2" bestFit="1" customWidth="1"/>
    <col min="3" max="3" width="21.42578125" style="25" customWidth="1"/>
    <col min="4" max="5" width="22" style="25" customWidth="1"/>
    <col min="6" max="6" width="18.5703125" style="25" customWidth="1"/>
    <col min="7" max="7" width="14.85546875" style="25" customWidth="1"/>
    <col min="8" max="8" width="14.85546875" style="2" bestFit="1" customWidth="1"/>
    <col min="9" max="10" width="17.85546875" style="2" customWidth="1"/>
    <col min="11" max="259" width="9.140625" style="2"/>
    <col min="260" max="260" width="42.140625" style="2" bestFit="1" customWidth="1"/>
    <col min="261" max="261" width="7.7109375" style="2" bestFit="1" customWidth="1"/>
    <col min="262" max="262" width="14.85546875" style="2" bestFit="1" customWidth="1"/>
    <col min="263" max="263" width="14.85546875" style="2" customWidth="1"/>
    <col min="264" max="264" width="14.85546875" style="2" bestFit="1" customWidth="1"/>
    <col min="265" max="266" width="17.85546875" style="2" customWidth="1"/>
    <col min="267" max="515" width="9.140625" style="2"/>
    <col min="516" max="516" width="42.140625" style="2" bestFit="1" customWidth="1"/>
    <col min="517" max="517" width="7.7109375" style="2" bestFit="1" customWidth="1"/>
    <col min="518" max="518" width="14.85546875" style="2" bestFit="1" customWidth="1"/>
    <col min="519" max="519" width="14.85546875" style="2" customWidth="1"/>
    <col min="520" max="520" width="14.85546875" style="2" bestFit="1" customWidth="1"/>
    <col min="521" max="522" width="17.85546875" style="2" customWidth="1"/>
    <col min="523" max="771" width="9.140625" style="2"/>
    <col min="772" max="772" width="42.140625" style="2" bestFit="1" customWidth="1"/>
    <col min="773" max="773" width="7.7109375" style="2" bestFit="1" customWidth="1"/>
    <col min="774" max="774" width="14.85546875" style="2" bestFit="1" customWidth="1"/>
    <col min="775" max="775" width="14.85546875" style="2" customWidth="1"/>
    <col min="776" max="776" width="14.85546875" style="2" bestFit="1" customWidth="1"/>
    <col min="777" max="778" width="17.85546875" style="2" customWidth="1"/>
    <col min="779" max="1027" width="9.140625" style="2"/>
    <col min="1028" max="1028" width="42.140625" style="2" bestFit="1" customWidth="1"/>
    <col min="1029" max="1029" width="7.7109375" style="2" bestFit="1" customWidth="1"/>
    <col min="1030" max="1030" width="14.85546875" style="2" bestFit="1" customWidth="1"/>
    <col min="1031" max="1031" width="14.85546875" style="2" customWidth="1"/>
    <col min="1032" max="1032" width="14.85546875" style="2" bestFit="1" customWidth="1"/>
    <col min="1033" max="1034" width="17.85546875" style="2" customWidth="1"/>
    <col min="1035" max="1283" width="9.140625" style="2"/>
    <col min="1284" max="1284" width="42.140625" style="2" bestFit="1" customWidth="1"/>
    <col min="1285" max="1285" width="7.7109375" style="2" bestFit="1" customWidth="1"/>
    <col min="1286" max="1286" width="14.85546875" style="2" bestFit="1" customWidth="1"/>
    <col min="1287" max="1287" width="14.85546875" style="2" customWidth="1"/>
    <col min="1288" max="1288" width="14.85546875" style="2" bestFit="1" customWidth="1"/>
    <col min="1289" max="1290" width="17.85546875" style="2" customWidth="1"/>
    <col min="1291" max="1539" width="9.140625" style="2"/>
    <col min="1540" max="1540" width="42.140625" style="2" bestFit="1" customWidth="1"/>
    <col min="1541" max="1541" width="7.7109375" style="2" bestFit="1" customWidth="1"/>
    <col min="1542" max="1542" width="14.85546875" style="2" bestFit="1" customWidth="1"/>
    <col min="1543" max="1543" width="14.85546875" style="2" customWidth="1"/>
    <col min="1544" max="1544" width="14.85546875" style="2" bestFit="1" customWidth="1"/>
    <col min="1545" max="1546" width="17.85546875" style="2" customWidth="1"/>
    <col min="1547" max="1795" width="9.140625" style="2"/>
    <col min="1796" max="1796" width="42.140625" style="2" bestFit="1" customWidth="1"/>
    <col min="1797" max="1797" width="7.7109375" style="2" bestFit="1" customWidth="1"/>
    <col min="1798" max="1798" width="14.85546875" style="2" bestFit="1" customWidth="1"/>
    <col min="1799" max="1799" width="14.85546875" style="2" customWidth="1"/>
    <col min="1800" max="1800" width="14.85546875" style="2" bestFit="1" customWidth="1"/>
    <col min="1801" max="1802" width="17.85546875" style="2" customWidth="1"/>
    <col min="1803" max="2051" width="9.140625" style="2"/>
    <col min="2052" max="2052" width="42.140625" style="2" bestFit="1" customWidth="1"/>
    <col min="2053" max="2053" width="7.7109375" style="2" bestFit="1" customWidth="1"/>
    <col min="2054" max="2054" width="14.85546875" style="2" bestFit="1" customWidth="1"/>
    <col min="2055" max="2055" width="14.85546875" style="2" customWidth="1"/>
    <col min="2056" max="2056" width="14.85546875" style="2" bestFit="1" customWidth="1"/>
    <col min="2057" max="2058" width="17.85546875" style="2" customWidth="1"/>
    <col min="2059" max="2307" width="9.140625" style="2"/>
    <col min="2308" max="2308" width="42.140625" style="2" bestFit="1" customWidth="1"/>
    <col min="2309" max="2309" width="7.7109375" style="2" bestFit="1" customWidth="1"/>
    <col min="2310" max="2310" width="14.85546875" style="2" bestFit="1" customWidth="1"/>
    <col min="2311" max="2311" width="14.85546875" style="2" customWidth="1"/>
    <col min="2312" max="2312" width="14.85546875" style="2" bestFit="1" customWidth="1"/>
    <col min="2313" max="2314" width="17.85546875" style="2" customWidth="1"/>
    <col min="2315" max="2563" width="9.140625" style="2"/>
    <col min="2564" max="2564" width="42.140625" style="2" bestFit="1" customWidth="1"/>
    <col min="2565" max="2565" width="7.7109375" style="2" bestFit="1" customWidth="1"/>
    <col min="2566" max="2566" width="14.85546875" style="2" bestFit="1" customWidth="1"/>
    <col min="2567" max="2567" width="14.85546875" style="2" customWidth="1"/>
    <col min="2568" max="2568" width="14.85546875" style="2" bestFit="1" customWidth="1"/>
    <col min="2569" max="2570" width="17.85546875" style="2" customWidth="1"/>
    <col min="2571" max="2819" width="9.140625" style="2"/>
    <col min="2820" max="2820" width="42.140625" style="2" bestFit="1" customWidth="1"/>
    <col min="2821" max="2821" width="7.7109375" style="2" bestFit="1" customWidth="1"/>
    <col min="2822" max="2822" width="14.85546875" style="2" bestFit="1" customWidth="1"/>
    <col min="2823" max="2823" width="14.85546875" style="2" customWidth="1"/>
    <col min="2824" max="2824" width="14.85546875" style="2" bestFit="1" customWidth="1"/>
    <col min="2825" max="2826" width="17.85546875" style="2" customWidth="1"/>
    <col min="2827" max="3075" width="9.140625" style="2"/>
    <col min="3076" max="3076" width="42.140625" style="2" bestFit="1" customWidth="1"/>
    <col min="3077" max="3077" width="7.7109375" style="2" bestFit="1" customWidth="1"/>
    <col min="3078" max="3078" width="14.85546875" style="2" bestFit="1" customWidth="1"/>
    <col min="3079" max="3079" width="14.85546875" style="2" customWidth="1"/>
    <col min="3080" max="3080" width="14.85546875" style="2" bestFit="1" customWidth="1"/>
    <col min="3081" max="3082" width="17.85546875" style="2" customWidth="1"/>
    <col min="3083" max="3331" width="9.140625" style="2"/>
    <col min="3332" max="3332" width="42.140625" style="2" bestFit="1" customWidth="1"/>
    <col min="3333" max="3333" width="7.7109375" style="2" bestFit="1" customWidth="1"/>
    <col min="3334" max="3334" width="14.85546875" style="2" bestFit="1" customWidth="1"/>
    <col min="3335" max="3335" width="14.85546875" style="2" customWidth="1"/>
    <col min="3336" max="3336" width="14.85546875" style="2" bestFit="1" customWidth="1"/>
    <col min="3337" max="3338" width="17.85546875" style="2" customWidth="1"/>
    <col min="3339" max="3587" width="9.140625" style="2"/>
    <col min="3588" max="3588" width="42.140625" style="2" bestFit="1" customWidth="1"/>
    <col min="3589" max="3589" width="7.7109375" style="2" bestFit="1" customWidth="1"/>
    <col min="3590" max="3590" width="14.85546875" style="2" bestFit="1" customWidth="1"/>
    <col min="3591" max="3591" width="14.85546875" style="2" customWidth="1"/>
    <col min="3592" max="3592" width="14.85546875" style="2" bestFit="1" customWidth="1"/>
    <col min="3593" max="3594" width="17.85546875" style="2" customWidth="1"/>
    <col min="3595" max="3843" width="9.140625" style="2"/>
    <col min="3844" max="3844" width="42.140625" style="2" bestFit="1" customWidth="1"/>
    <col min="3845" max="3845" width="7.7109375" style="2" bestFit="1" customWidth="1"/>
    <col min="3846" max="3846" width="14.85546875" style="2" bestFit="1" customWidth="1"/>
    <col min="3847" max="3847" width="14.85546875" style="2" customWidth="1"/>
    <col min="3848" max="3848" width="14.85546875" style="2" bestFit="1" customWidth="1"/>
    <col min="3849" max="3850" width="17.85546875" style="2" customWidth="1"/>
    <col min="3851" max="4099" width="9.140625" style="2"/>
    <col min="4100" max="4100" width="42.140625" style="2" bestFit="1" customWidth="1"/>
    <col min="4101" max="4101" width="7.7109375" style="2" bestFit="1" customWidth="1"/>
    <col min="4102" max="4102" width="14.85546875" style="2" bestFit="1" customWidth="1"/>
    <col min="4103" max="4103" width="14.85546875" style="2" customWidth="1"/>
    <col min="4104" max="4104" width="14.85546875" style="2" bestFit="1" customWidth="1"/>
    <col min="4105" max="4106" width="17.85546875" style="2" customWidth="1"/>
    <col min="4107" max="4355" width="9.140625" style="2"/>
    <col min="4356" max="4356" width="42.140625" style="2" bestFit="1" customWidth="1"/>
    <col min="4357" max="4357" width="7.7109375" style="2" bestFit="1" customWidth="1"/>
    <col min="4358" max="4358" width="14.85546875" style="2" bestFit="1" customWidth="1"/>
    <col min="4359" max="4359" width="14.85546875" style="2" customWidth="1"/>
    <col min="4360" max="4360" width="14.85546875" style="2" bestFit="1" customWidth="1"/>
    <col min="4361" max="4362" width="17.85546875" style="2" customWidth="1"/>
    <col min="4363" max="4611" width="9.140625" style="2"/>
    <col min="4612" max="4612" width="42.140625" style="2" bestFit="1" customWidth="1"/>
    <col min="4613" max="4613" width="7.7109375" style="2" bestFit="1" customWidth="1"/>
    <col min="4614" max="4614" width="14.85546875" style="2" bestFit="1" customWidth="1"/>
    <col min="4615" max="4615" width="14.85546875" style="2" customWidth="1"/>
    <col min="4616" max="4616" width="14.85546875" style="2" bestFit="1" customWidth="1"/>
    <col min="4617" max="4618" width="17.85546875" style="2" customWidth="1"/>
    <col min="4619" max="4867" width="9.140625" style="2"/>
    <col min="4868" max="4868" width="42.140625" style="2" bestFit="1" customWidth="1"/>
    <col min="4869" max="4869" width="7.7109375" style="2" bestFit="1" customWidth="1"/>
    <col min="4870" max="4870" width="14.85546875" style="2" bestFit="1" customWidth="1"/>
    <col min="4871" max="4871" width="14.85546875" style="2" customWidth="1"/>
    <col min="4872" max="4872" width="14.85546875" style="2" bestFit="1" customWidth="1"/>
    <col min="4873" max="4874" width="17.85546875" style="2" customWidth="1"/>
    <col min="4875" max="5123" width="9.140625" style="2"/>
    <col min="5124" max="5124" width="42.140625" style="2" bestFit="1" customWidth="1"/>
    <col min="5125" max="5125" width="7.7109375" style="2" bestFit="1" customWidth="1"/>
    <col min="5126" max="5126" width="14.85546875" style="2" bestFit="1" customWidth="1"/>
    <col min="5127" max="5127" width="14.85546875" style="2" customWidth="1"/>
    <col min="5128" max="5128" width="14.85546875" style="2" bestFit="1" customWidth="1"/>
    <col min="5129" max="5130" width="17.85546875" style="2" customWidth="1"/>
    <col min="5131" max="5379" width="9.140625" style="2"/>
    <col min="5380" max="5380" width="42.140625" style="2" bestFit="1" customWidth="1"/>
    <col min="5381" max="5381" width="7.7109375" style="2" bestFit="1" customWidth="1"/>
    <col min="5382" max="5382" width="14.85546875" style="2" bestFit="1" customWidth="1"/>
    <col min="5383" max="5383" width="14.85546875" style="2" customWidth="1"/>
    <col min="5384" max="5384" width="14.85546875" style="2" bestFit="1" customWidth="1"/>
    <col min="5385" max="5386" width="17.85546875" style="2" customWidth="1"/>
    <col min="5387" max="5635" width="9.140625" style="2"/>
    <col min="5636" max="5636" width="42.140625" style="2" bestFit="1" customWidth="1"/>
    <col min="5637" max="5637" width="7.7109375" style="2" bestFit="1" customWidth="1"/>
    <col min="5638" max="5638" width="14.85546875" style="2" bestFit="1" customWidth="1"/>
    <col min="5639" max="5639" width="14.85546875" style="2" customWidth="1"/>
    <col min="5640" max="5640" width="14.85546875" style="2" bestFit="1" customWidth="1"/>
    <col min="5641" max="5642" width="17.85546875" style="2" customWidth="1"/>
    <col min="5643" max="5891" width="9.140625" style="2"/>
    <col min="5892" max="5892" width="42.140625" style="2" bestFit="1" customWidth="1"/>
    <col min="5893" max="5893" width="7.7109375" style="2" bestFit="1" customWidth="1"/>
    <col min="5894" max="5894" width="14.85546875" style="2" bestFit="1" customWidth="1"/>
    <col min="5895" max="5895" width="14.85546875" style="2" customWidth="1"/>
    <col min="5896" max="5896" width="14.85546875" style="2" bestFit="1" customWidth="1"/>
    <col min="5897" max="5898" width="17.85546875" style="2" customWidth="1"/>
    <col min="5899" max="6147" width="9.140625" style="2"/>
    <col min="6148" max="6148" width="42.140625" style="2" bestFit="1" customWidth="1"/>
    <col min="6149" max="6149" width="7.7109375" style="2" bestFit="1" customWidth="1"/>
    <col min="6150" max="6150" width="14.85546875" style="2" bestFit="1" customWidth="1"/>
    <col min="6151" max="6151" width="14.85546875" style="2" customWidth="1"/>
    <col min="6152" max="6152" width="14.85546875" style="2" bestFit="1" customWidth="1"/>
    <col min="6153" max="6154" width="17.85546875" style="2" customWidth="1"/>
    <col min="6155" max="6403" width="9.140625" style="2"/>
    <col min="6404" max="6404" width="42.140625" style="2" bestFit="1" customWidth="1"/>
    <col min="6405" max="6405" width="7.7109375" style="2" bestFit="1" customWidth="1"/>
    <col min="6406" max="6406" width="14.85546875" style="2" bestFit="1" customWidth="1"/>
    <col min="6407" max="6407" width="14.85546875" style="2" customWidth="1"/>
    <col min="6408" max="6408" width="14.85546875" style="2" bestFit="1" customWidth="1"/>
    <col min="6409" max="6410" width="17.85546875" style="2" customWidth="1"/>
    <col min="6411" max="6659" width="9.140625" style="2"/>
    <col min="6660" max="6660" width="42.140625" style="2" bestFit="1" customWidth="1"/>
    <col min="6661" max="6661" width="7.7109375" style="2" bestFit="1" customWidth="1"/>
    <col min="6662" max="6662" width="14.85546875" style="2" bestFit="1" customWidth="1"/>
    <col min="6663" max="6663" width="14.85546875" style="2" customWidth="1"/>
    <col min="6664" max="6664" width="14.85546875" style="2" bestFit="1" customWidth="1"/>
    <col min="6665" max="6666" width="17.85546875" style="2" customWidth="1"/>
    <col min="6667" max="6915" width="9.140625" style="2"/>
    <col min="6916" max="6916" width="42.140625" style="2" bestFit="1" customWidth="1"/>
    <col min="6917" max="6917" width="7.7109375" style="2" bestFit="1" customWidth="1"/>
    <col min="6918" max="6918" width="14.85546875" style="2" bestFit="1" customWidth="1"/>
    <col min="6919" max="6919" width="14.85546875" style="2" customWidth="1"/>
    <col min="6920" max="6920" width="14.85546875" style="2" bestFit="1" customWidth="1"/>
    <col min="6921" max="6922" width="17.85546875" style="2" customWidth="1"/>
    <col min="6923" max="7171" width="9.140625" style="2"/>
    <col min="7172" max="7172" width="42.140625" style="2" bestFit="1" customWidth="1"/>
    <col min="7173" max="7173" width="7.7109375" style="2" bestFit="1" customWidth="1"/>
    <col min="7174" max="7174" width="14.85546875" style="2" bestFit="1" customWidth="1"/>
    <col min="7175" max="7175" width="14.85546875" style="2" customWidth="1"/>
    <col min="7176" max="7176" width="14.85546875" style="2" bestFit="1" customWidth="1"/>
    <col min="7177" max="7178" width="17.85546875" style="2" customWidth="1"/>
    <col min="7179" max="7427" width="9.140625" style="2"/>
    <col min="7428" max="7428" width="42.140625" style="2" bestFit="1" customWidth="1"/>
    <col min="7429" max="7429" width="7.7109375" style="2" bestFit="1" customWidth="1"/>
    <col min="7430" max="7430" width="14.85546875" style="2" bestFit="1" customWidth="1"/>
    <col min="7431" max="7431" width="14.85546875" style="2" customWidth="1"/>
    <col min="7432" max="7432" width="14.85546875" style="2" bestFit="1" customWidth="1"/>
    <col min="7433" max="7434" width="17.85546875" style="2" customWidth="1"/>
    <col min="7435" max="7683" width="9.140625" style="2"/>
    <col min="7684" max="7684" width="42.140625" style="2" bestFit="1" customWidth="1"/>
    <col min="7685" max="7685" width="7.7109375" style="2" bestFit="1" customWidth="1"/>
    <col min="7686" max="7686" width="14.85546875" style="2" bestFit="1" customWidth="1"/>
    <col min="7687" max="7687" width="14.85546875" style="2" customWidth="1"/>
    <col min="7688" max="7688" width="14.85546875" style="2" bestFit="1" customWidth="1"/>
    <col min="7689" max="7690" width="17.85546875" style="2" customWidth="1"/>
    <col min="7691" max="7939" width="9.140625" style="2"/>
    <col min="7940" max="7940" width="42.140625" style="2" bestFit="1" customWidth="1"/>
    <col min="7941" max="7941" width="7.7109375" style="2" bestFit="1" customWidth="1"/>
    <col min="7942" max="7942" width="14.85546875" style="2" bestFit="1" customWidth="1"/>
    <col min="7943" max="7943" width="14.85546875" style="2" customWidth="1"/>
    <col min="7944" max="7944" width="14.85546875" style="2" bestFit="1" customWidth="1"/>
    <col min="7945" max="7946" width="17.85546875" style="2" customWidth="1"/>
    <col min="7947" max="8195" width="9.140625" style="2"/>
    <col min="8196" max="8196" width="42.140625" style="2" bestFit="1" customWidth="1"/>
    <col min="8197" max="8197" width="7.7109375" style="2" bestFit="1" customWidth="1"/>
    <col min="8198" max="8198" width="14.85546875" style="2" bestFit="1" customWidth="1"/>
    <col min="8199" max="8199" width="14.85546875" style="2" customWidth="1"/>
    <col min="8200" max="8200" width="14.85546875" style="2" bestFit="1" customWidth="1"/>
    <col min="8201" max="8202" width="17.85546875" style="2" customWidth="1"/>
    <col min="8203" max="8451" width="9.140625" style="2"/>
    <col min="8452" max="8452" width="42.140625" style="2" bestFit="1" customWidth="1"/>
    <col min="8453" max="8453" width="7.7109375" style="2" bestFit="1" customWidth="1"/>
    <col min="8454" max="8454" width="14.85546875" style="2" bestFit="1" customWidth="1"/>
    <col min="8455" max="8455" width="14.85546875" style="2" customWidth="1"/>
    <col min="8456" max="8456" width="14.85546875" style="2" bestFit="1" customWidth="1"/>
    <col min="8457" max="8458" width="17.85546875" style="2" customWidth="1"/>
    <col min="8459" max="8707" width="9.140625" style="2"/>
    <col min="8708" max="8708" width="42.140625" style="2" bestFit="1" customWidth="1"/>
    <col min="8709" max="8709" width="7.7109375" style="2" bestFit="1" customWidth="1"/>
    <col min="8710" max="8710" width="14.85546875" style="2" bestFit="1" customWidth="1"/>
    <col min="8711" max="8711" width="14.85546875" style="2" customWidth="1"/>
    <col min="8712" max="8712" width="14.85546875" style="2" bestFit="1" customWidth="1"/>
    <col min="8713" max="8714" width="17.85546875" style="2" customWidth="1"/>
    <col min="8715" max="8963" width="9.140625" style="2"/>
    <col min="8964" max="8964" width="42.140625" style="2" bestFit="1" customWidth="1"/>
    <col min="8965" max="8965" width="7.7109375" style="2" bestFit="1" customWidth="1"/>
    <col min="8966" max="8966" width="14.85546875" style="2" bestFit="1" customWidth="1"/>
    <col min="8967" max="8967" width="14.85546875" style="2" customWidth="1"/>
    <col min="8968" max="8968" width="14.85546875" style="2" bestFit="1" customWidth="1"/>
    <col min="8969" max="8970" width="17.85546875" style="2" customWidth="1"/>
    <col min="8971" max="9219" width="9.140625" style="2"/>
    <col min="9220" max="9220" width="42.140625" style="2" bestFit="1" customWidth="1"/>
    <col min="9221" max="9221" width="7.7109375" style="2" bestFit="1" customWidth="1"/>
    <col min="9222" max="9222" width="14.85546875" style="2" bestFit="1" customWidth="1"/>
    <col min="9223" max="9223" width="14.85546875" style="2" customWidth="1"/>
    <col min="9224" max="9224" width="14.85546875" style="2" bestFit="1" customWidth="1"/>
    <col min="9225" max="9226" width="17.85546875" style="2" customWidth="1"/>
    <col min="9227" max="9475" width="9.140625" style="2"/>
    <col min="9476" max="9476" width="42.140625" style="2" bestFit="1" customWidth="1"/>
    <col min="9477" max="9477" width="7.7109375" style="2" bestFit="1" customWidth="1"/>
    <col min="9478" max="9478" width="14.85546875" style="2" bestFit="1" customWidth="1"/>
    <col min="9479" max="9479" width="14.85546875" style="2" customWidth="1"/>
    <col min="9480" max="9480" width="14.85546875" style="2" bestFit="1" customWidth="1"/>
    <col min="9481" max="9482" width="17.85546875" style="2" customWidth="1"/>
    <col min="9483" max="9731" width="9.140625" style="2"/>
    <col min="9732" max="9732" width="42.140625" style="2" bestFit="1" customWidth="1"/>
    <col min="9733" max="9733" width="7.7109375" style="2" bestFit="1" customWidth="1"/>
    <col min="9734" max="9734" width="14.85546875" style="2" bestFit="1" customWidth="1"/>
    <col min="9735" max="9735" width="14.85546875" style="2" customWidth="1"/>
    <col min="9736" max="9736" width="14.85546875" style="2" bestFit="1" customWidth="1"/>
    <col min="9737" max="9738" width="17.85546875" style="2" customWidth="1"/>
    <col min="9739" max="9987" width="9.140625" style="2"/>
    <col min="9988" max="9988" width="42.140625" style="2" bestFit="1" customWidth="1"/>
    <col min="9989" max="9989" width="7.7109375" style="2" bestFit="1" customWidth="1"/>
    <col min="9990" max="9990" width="14.85546875" style="2" bestFit="1" customWidth="1"/>
    <col min="9991" max="9991" width="14.85546875" style="2" customWidth="1"/>
    <col min="9992" max="9992" width="14.85546875" style="2" bestFit="1" customWidth="1"/>
    <col min="9993" max="9994" width="17.85546875" style="2" customWidth="1"/>
    <col min="9995" max="10243" width="9.140625" style="2"/>
    <col min="10244" max="10244" width="42.140625" style="2" bestFit="1" customWidth="1"/>
    <col min="10245" max="10245" width="7.7109375" style="2" bestFit="1" customWidth="1"/>
    <col min="10246" max="10246" width="14.85546875" style="2" bestFit="1" customWidth="1"/>
    <col min="10247" max="10247" width="14.85546875" style="2" customWidth="1"/>
    <col min="10248" max="10248" width="14.85546875" style="2" bestFit="1" customWidth="1"/>
    <col min="10249" max="10250" width="17.85546875" style="2" customWidth="1"/>
    <col min="10251" max="10499" width="9.140625" style="2"/>
    <col min="10500" max="10500" width="42.140625" style="2" bestFit="1" customWidth="1"/>
    <col min="10501" max="10501" width="7.7109375" style="2" bestFit="1" customWidth="1"/>
    <col min="10502" max="10502" width="14.85546875" style="2" bestFit="1" customWidth="1"/>
    <col min="10503" max="10503" width="14.85546875" style="2" customWidth="1"/>
    <col min="10504" max="10504" width="14.85546875" style="2" bestFit="1" customWidth="1"/>
    <col min="10505" max="10506" width="17.85546875" style="2" customWidth="1"/>
    <col min="10507" max="10755" width="9.140625" style="2"/>
    <col min="10756" max="10756" width="42.140625" style="2" bestFit="1" customWidth="1"/>
    <col min="10757" max="10757" width="7.7109375" style="2" bestFit="1" customWidth="1"/>
    <col min="10758" max="10758" width="14.85546875" style="2" bestFit="1" customWidth="1"/>
    <col min="10759" max="10759" width="14.85546875" style="2" customWidth="1"/>
    <col min="10760" max="10760" width="14.85546875" style="2" bestFit="1" customWidth="1"/>
    <col min="10761" max="10762" width="17.85546875" style="2" customWidth="1"/>
    <col min="10763" max="11011" width="9.140625" style="2"/>
    <col min="11012" max="11012" width="42.140625" style="2" bestFit="1" customWidth="1"/>
    <col min="11013" max="11013" width="7.7109375" style="2" bestFit="1" customWidth="1"/>
    <col min="11014" max="11014" width="14.85546875" style="2" bestFit="1" customWidth="1"/>
    <col min="11015" max="11015" width="14.85546875" style="2" customWidth="1"/>
    <col min="11016" max="11016" width="14.85546875" style="2" bestFit="1" customWidth="1"/>
    <col min="11017" max="11018" width="17.85546875" style="2" customWidth="1"/>
    <col min="11019" max="11267" width="9.140625" style="2"/>
    <col min="11268" max="11268" width="42.140625" style="2" bestFit="1" customWidth="1"/>
    <col min="11269" max="11269" width="7.7109375" style="2" bestFit="1" customWidth="1"/>
    <col min="11270" max="11270" width="14.85546875" style="2" bestFit="1" customWidth="1"/>
    <col min="11271" max="11271" width="14.85546875" style="2" customWidth="1"/>
    <col min="11272" max="11272" width="14.85546875" style="2" bestFit="1" customWidth="1"/>
    <col min="11273" max="11274" width="17.85546875" style="2" customWidth="1"/>
    <col min="11275" max="11523" width="9.140625" style="2"/>
    <col min="11524" max="11524" width="42.140625" style="2" bestFit="1" customWidth="1"/>
    <col min="11525" max="11525" width="7.7109375" style="2" bestFit="1" customWidth="1"/>
    <col min="11526" max="11526" width="14.85546875" style="2" bestFit="1" customWidth="1"/>
    <col min="11527" max="11527" width="14.85546875" style="2" customWidth="1"/>
    <col min="11528" max="11528" width="14.85546875" style="2" bestFit="1" customWidth="1"/>
    <col min="11529" max="11530" width="17.85546875" style="2" customWidth="1"/>
    <col min="11531" max="11779" width="9.140625" style="2"/>
    <col min="11780" max="11780" width="42.140625" style="2" bestFit="1" customWidth="1"/>
    <col min="11781" max="11781" width="7.7109375" style="2" bestFit="1" customWidth="1"/>
    <col min="11782" max="11782" width="14.85546875" style="2" bestFit="1" customWidth="1"/>
    <col min="11783" max="11783" width="14.85546875" style="2" customWidth="1"/>
    <col min="11784" max="11784" width="14.85546875" style="2" bestFit="1" customWidth="1"/>
    <col min="11785" max="11786" width="17.85546875" style="2" customWidth="1"/>
    <col min="11787" max="12035" width="9.140625" style="2"/>
    <col min="12036" max="12036" width="42.140625" style="2" bestFit="1" customWidth="1"/>
    <col min="12037" max="12037" width="7.7109375" style="2" bestFit="1" customWidth="1"/>
    <col min="12038" max="12038" width="14.85546875" style="2" bestFit="1" customWidth="1"/>
    <col min="12039" max="12039" width="14.85546875" style="2" customWidth="1"/>
    <col min="12040" max="12040" width="14.85546875" style="2" bestFit="1" customWidth="1"/>
    <col min="12041" max="12042" width="17.85546875" style="2" customWidth="1"/>
    <col min="12043" max="12291" width="9.140625" style="2"/>
    <col min="12292" max="12292" width="42.140625" style="2" bestFit="1" customWidth="1"/>
    <col min="12293" max="12293" width="7.7109375" style="2" bestFit="1" customWidth="1"/>
    <col min="12294" max="12294" width="14.85546875" style="2" bestFit="1" customWidth="1"/>
    <col min="12295" max="12295" width="14.85546875" style="2" customWidth="1"/>
    <col min="12296" max="12296" width="14.85546875" style="2" bestFit="1" customWidth="1"/>
    <col min="12297" max="12298" width="17.85546875" style="2" customWidth="1"/>
    <col min="12299" max="12547" width="9.140625" style="2"/>
    <col min="12548" max="12548" width="42.140625" style="2" bestFit="1" customWidth="1"/>
    <col min="12549" max="12549" width="7.7109375" style="2" bestFit="1" customWidth="1"/>
    <col min="12550" max="12550" width="14.85546875" style="2" bestFit="1" customWidth="1"/>
    <col min="12551" max="12551" width="14.85546875" style="2" customWidth="1"/>
    <col min="12552" max="12552" width="14.85546875" style="2" bestFit="1" customWidth="1"/>
    <col min="12553" max="12554" width="17.85546875" style="2" customWidth="1"/>
    <col min="12555" max="12803" width="9.140625" style="2"/>
    <col min="12804" max="12804" width="42.140625" style="2" bestFit="1" customWidth="1"/>
    <col min="12805" max="12805" width="7.7109375" style="2" bestFit="1" customWidth="1"/>
    <col min="12806" max="12806" width="14.85546875" style="2" bestFit="1" customWidth="1"/>
    <col min="12807" max="12807" width="14.85546875" style="2" customWidth="1"/>
    <col min="12808" max="12808" width="14.85546875" style="2" bestFit="1" customWidth="1"/>
    <col min="12809" max="12810" width="17.85546875" style="2" customWidth="1"/>
    <col min="12811" max="13059" width="9.140625" style="2"/>
    <col min="13060" max="13060" width="42.140625" style="2" bestFit="1" customWidth="1"/>
    <col min="13061" max="13061" width="7.7109375" style="2" bestFit="1" customWidth="1"/>
    <col min="13062" max="13062" width="14.85546875" style="2" bestFit="1" customWidth="1"/>
    <col min="13063" max="13063" width="14.85546875" style="2" customWidth="1"/>
    <col min="13064" max="13064" width="14.85546875" style="2" bestFit="1" customWidth="1"/>
    <col min="13065" max="13066" width="17.85546875" style="2" customWidth="1"/>
    <col min="13067" max="13315" width="9.140625" style="2"/>
    <col min="13316" max="13316" width="42.140625" style="2" bestFit="1" customWidth="1"/>
    <col min="13317" max="13317" width="7.7109375" style="2" bestFit="1" customWidth="1"/>
    <col min="13318" max="13318" width="14.85546875" style="2" bestFit="1" customWidth="1"/>
    <col min="13319" max="13319" width="14.85546875" style="2" customWidth="1"/>
    <col min="13320" max="13320" width="14.85546875" style="2" bestFit="1" customWidth="1"/>
    <col min="13321" max="13322" width="17.85546875" style="2" customWidth="1"/>
    <col min="13323" max="13571" width="9.140625" style="2"/>
    <col min="13572" max="13572" width="42.140625" style="2" bestFit="1" customWidth="1"/>
    <col min="13573" max="13573" width="7.7109375" style="2" bestFit="1" customWidth="1"/>
    <col min="13574" max="13574" width="14.85546875" style="2" bestFit="1" customWidth="1"/>
    <col min="13575" max="13575" width="14.85546875" style="2" customWidth="1"/>
    <col min="13576" max="13576" width="14.85546875" style="2" bestFit="1" customWidth="1"/>
    <col min="13577" max="13578" width="17.85546875" style="2" customWidth="1"/>
    <col min="13579" max="13827" width="9.140625" style="2"/>
    <col min="13828" max="13828" width="42.140625" style="2" bestFit="1" customWidth="1"/>
    <col min="13829" max="13829" width="7.7109375" style="2" bestFit="1" customWidth="1"/>
    <col min="13830" max="13830" width="14.85546875" style="2" bestFit="1" customWidth="1"/>
    <col min="13831" max="13831" width="14.85546875" style="2" customWidth="1"/>
    <col min="13832" max="13832" width="14.85546875" style="2" bestFit="1" customWidth="1"/>
    <col min="13833" max="13834" width="17.85546875" style="2" customWidth="1"/>
    <col min="13835" max="14083" width="9.140625" style="2"/>
    <col min="14084" max="14084" width="42.140625" style="2" bestFit="1" customWidth="1"/>
    <col min="14085" max="14085" width="7.7109375" style="2" bestFit="1" customWidth="1"/>
    <col min="14086" max="14086" width="14.85546875" style="2" bestFit="1" customWidth="1"/>
    <col min="14087" max="14087" width="14.85546875" style="2" customWidth="1"/>
    <col min="14088" max="14088" width="14.85546875" style="2" bestFit="1" customWidth="1"/>
    <col min="14089" max="14090" width="17.85546875" style="2" customWidth="1"/>
    <col min="14091" max="14339" width="9.140625" style="2"/>
    <col min="14340" max="14340" width="42.140625" style="2" bestFit="1" customWidth="1"/>
    <col min="14341" max="14341" width="7.7109375" style="2" bestFit="1" customWidth="1"/>
    <col min="14342" max="14342" width="14.85546875" style="2" bestFit="1" customWidth="1"/>
    <col min="14343" max="14343" width="14.85546875" style="2" customWidth="1"/>
    <col min="14344" max="14344" width="14.85546875" style="2" bestFit="1" customWidth="1"/>
    <col min="14345" max="14346" width="17.85546875" style="2" customWidth="1"/>
    <col min="14347" max="14595" width="9.140625" style="2"/>
    <col min="14596" max="14596" width="42.140625" style="2" bestFit="1" customWidth="1"/>
    <col min="14597" max="14597" width="7.7109375" style="2" bestFit="1" customWidth="1"/>
    <col min="14598" max="14598" width="14.85546875" style="2" bestFit="1" customWidth="1"/>
    <col min="14599" max="14599" width="14.85546875" style="2" customWidth="1"/>
    <col min="14600" max="14600" width="14.85546875" style="2" bestFit="1" customWidth="1"/>
    <col min="14601" max="14602" width="17.85546875" style="2" customWidth="1"/>
    <col min="14603" max="14851" width="9.140625" style="2"/>
    <col min="14852" max="14852" width="42.140625" style="2" bestFit="1" customWidth="1"/>
    <col min="14853" max="14853" width="7.7109375" style="2" bestFit="1" customWidth="1"/>
    <col min="14854" max="14854" width="14.85546875" style="2" bestFit="1" customWidth="1"/>
    <col min="14855" max="14855" width="14.85546875" style="2" customWidth="1"/>
    <col min="14856" max="14856" width="14.85546875" style="2" bestFit="1" customWidth="1"/>
    <col min="14857" max="14858" width="17.85546875" style="2" customWidth="1"/>
    <col min="14859" max="15107" width="9.140625" style="2"/>
    <col min="15108" max="15108" width="42.140625" style="2" bestFit="1" customWidth="1"/>
    <col min="15109" max="15109" width="7.7109375" style="2" bestFit="1" customWidth="1"/>
    <col min="15110" max="15110" width="14.85546875" style="2" bestFit="1" customWidth="1"/>
    <col min="15111" max="15111" width="14.85546875" style="2" customWidth="1"/>
    <col min="15112" max="15112" width="14.85546875" style="2" bestFit="1" customWidth="1"/>
    <col min="15113" max="15114" width="17.85546875" style="2" customWidth="1"/>
    <col min="15115" max="15363" width="9.140625" style="2"/>
    <col min="15364" max="15364" width="42.140625" style="2" bestFit="1" customWidth="1"/>
    <col min="15365" max="15365" width="7.7109375" style="2" bestFit="1" customWidth="1"/>
    <col min="15366" max="15366" width="14.85546875" style="2" bestFit="1" customWidth="1"/>
    <col min="15367" max="15367" width="14.85546875" style="2" customWidth="1"/>
    <col min="15368" max="15368" width="14.85546875" style="2" bestFit="1" customWidth="1"/>
    <col min="15369" max="15370" width="17.85546875" style="2" customWidth="1"/>
    <col min="15371" max="15619" width="9.140625" style="2"/>
    <col min="15620" max="15620" width="42.140625" style="2" bestFit="1" customWidth="1"/>
    <col min="15621" max="15621" width="7.7109375" style="2" bestFit="1" customWidth="1"/>
    <col min="15622" max="15622" width="14.85546875" style="2" bestFit="1" customWidth="1"/>
    <col min="15623" max="15623" width="14.85546875" style="2" customWidth="1"/>
    <col min="15624" max="15624" width="14.85546875" style="2" bestFit="1" customWidth="1"/>
    <col min="15625" max="15626" width="17.85546875" style="2" customWidth="1"/>
    <col min="15627" max="15875" width="9.140625" style="2"/>
    <col min="15876" max="15876" width="42.140625" style="2" bestFit="1" customWidth="1"/>
    <col min="15877" max="15877" width="7.7109375" style="2" bestFit="1" customWidth="1"/>
    <col min="15878" max="15878" width="14.85546875" style="2" bestFit="1" customWidth="1"/>
    <col min="15879" max="15879" width="14.85546875" style="2" customWidth="1"/>
    <col min="15880" max="15880" width="14.85546875" style="2" bestFit="1" customWidth="1"/>
    <col min="15881" max="15882" width="17.85546875" style="2" customWidth="1"/>
    <col min="15883" max="16131" width="9.140625" style="2"/>
    <col min="16132" max="16132" width="42.140625" style="2" bestFit="1" customWidth="1"/>
    <col min="16133" max="16133" width="7.7109375" style="2" bestFit="1" customWidth="1"/>
    <col min="16134" max="16134" width="14.85546875" style="2" bestFit="1" customWidth="1"/>
    <col min="16135" max="16135" width="14.85546875" style="2" customWidth="1"/>
    <col min="16136" max="16136" width="14.85546875" style="2" bestFit="1" customWidth="1"/>
    <col min="16137" max="16138" width="17.85546875" style="2" customWidth="1"/>
    <col min="16139" max="16384" width="9.140625" style="2"/>
  </cols>
  <sheetData>
    <row r="1" spans="1:12" ht="22.5" x14ac:dyDescent="0.3">
      <c r="A1" s="701" t="s">
        <v>142</v>
      </c>
      <c r="B1" s="701"/>
      <c r="C1" s="701"/>
      <c r="D1" s="701"/>
      <c r="E1" s="701"/>
      <c r="F1" s="701"/>
      <c r="G1" s="701"/>
      <c r="H1" s="701"/>
      <c r="I1" s="126"/>
      <c r="J1" s="115"/>
    </row>
    <row r="2" spans="1:12" ht="32.25" customHeight="1" thickBot="1" x14ac:dyDescent="0.35">
      <c r="A2" s="141"/>
      <c r="B2" s="141"/>
      <c r="C2" s="141"/>
      <c r="D2" s="141"/>
      <c r="E2" s="141"/>
      <c r="F2" s="141"/>
      <c r="G2" s="702" t="s">
        <v>172</v>
      </c>
      <c r="H2" s="702"/>
      <c r="I2" s="110"/>
      <c r="J2" s="217"/>
    </row>
    <row r="3" spans="1:12" ht="51.75" customHeight="1" thickBot="1" x14ac:dyDescent="0.25">
      <c r="A3" s="697" t="s">
        <v>62</v>
      </c>
      <c r="B3" s="699" t="s">
        <v>278</v>
      </c>
      <c r="C3" s="720" t="s">
        <v>217</v>
      </c>
      <c r="D3" s="720"/>
      <c r="E3" s="720"/>
      <c r="F3" s="720"/>
      <c r="G3" s="706" t="s">
        <v>281</v>
      </c>
      <c r="H3" s="707"/>
      <c r="I3" s="4"/>
      <c r="J3" s="353"/>
    </row>
    <row r="4" spans="1:12" ht="41.25" customHeight="1" thickBot="1" x14ac:dyDescent="0.25">
      <c r="A4" s="698"/>
      <c r="B4" s="700"/>
      <c r="C4" s="294" t="s">
        <v>369</v>
      </c>
      <c r="D4" s="294" t="s">
        <v>356</v>
      </c>
      <c r="E4" s="294" t="s">
        <v>367</v>
      </c>
      <c r="F4" s="298" t="s">
        <v>368</v>
      </c>
      <c r="G4" s="708" t="s">
        <v>321</v>
      </c>
      <c r="H4" s="709"/>
      <c r="I4" s="4"/>
      <c r="J4" s="354"/>
    </row>
    <row r="5" spans="1:12" ht="20.25" thickBot="1" x14ac:dyDescent="0.25">
      <c r="A5" s="301" t="s">
        <v>229</v>
      </c>
      <c r="B5" s="287" t="s">
        <v>27</v>
      </c>
      <c r="C5" s="289" t="s">
        <v>388</v>
      </c>
      <c r="D5" s="289">
        <v>176971</v>
      </c>
      <c r="E5" s="296" t="s">
        <v>387</v>
      </c>
      <c r="F5" s="289">
        <f>177740-177843</f>
        <v>-103</v>
      </c>
      <c r="G5" s="710">
        <v>33381</v>
      </c>
      <c r="H5" s="711"/>
      <c r="I5" s="143"/>
      <c r="J5" s="696"/>
      <c r="L5" s="48"/>
    </row>
    <row r="6" spans="1:12" ht="19.5" hidden="1" customHeight="1" x14ac:dyDescent="0.2">
      <c r="A6" s="302" t="s">
        <v>139</v>
      </c>
      <c r="B6" s="299" t="s">
        <v>27</v>
      </c>
      <c r="C6" s="303"/>
      <c r="D6" s="297"/>
      <c r="E6" s="200"/>
      <c r="F6" s="304"/>
      <c r="G6" s="303"/>
      <c r="H6" s="200"/>
      <c r="I6" s="4"/>
      <c r="J6" s="696"/>
    </row>
    <row r="7" spans="1:12" ht="17.25" hidden="1" customHeight="1" thickBot="1" x14ac:dyDescent="0.3">
      <c r="A7" s="229" t="s">
        <v>123</v>
      </c>
      <c r="B7" s="300" t="s">
        <v>27</v>
      </c>
      <c r="C7" s="290"/>
      <c r="D7" s="297"/>
      <c r="E7" s="200"/>
      <c r="F7" s="304"/>
      <c r="G7" s="303"/>
      <c r="H7" s="200"/>
      <c r="I7" s="4"/>
      <c r="J7" s="696"/>
    </row>
    <row r="8" spans="1:12" ht="19.5" customHeight="1" x14ac:dyDescent="0.25">
      <c r="A8" s="305" t="s">
        <v>63</v>
      </c>
      <c r="B8" s="287"/>
      <c r="C8" s="296"/>
      <c r="D8" s="296"/>
      <c r="E8" s="296"/>
      <c r="F8" s="289"/>
      <c r="G8" s="714"/>
      <c r="H8" s="715"/>
      <c r="I8" s="4"/>
      <c r="J8" s="116"/>
      <c r="K8" s="48"/>
    </row>
    <row r="9" spans="1:12" ht="20.25" customHeight="1" thickBot="1" x14ac:dyDescent="0.3">
      <c r="A9" s="306" t="s">
        <v>61</v>
      </c>
      <c r="B9" s="299" t="s">
        <v>27</v>
      </c>
      <c r="C9" s="297">
        <v>5806</v>
      </c>
      <c r="D9" s="297">
        <v>12056</v>
      </c>
      <c r="E9" s="295">
        <v>5810</v>
      </c>
      <c r="F9" s="295">
        <f>E9-C9</f>
        <v>4</v>
      </c>
      <c r="G9" s="712">
        <v>1501</v>
      </c>
      <c r="H9" s="713"/>
      <c r="I9" s="143"/>
      <c r="J9" s="116"/>
      <c r="K9" s="48"/>
    </row>
    <row r="10" spans="1:12" ht="18.75" customHeight="1" x14ac:dyDescent="0.25">
      <c r="A10" s="146" t="s">
        <v>64</v>
      </c>
      <c r="B10" s="287"/>
      <c r="C10" s="238"/>
      <c r="D10" s="238"/>
      <c r="E10" s="238"/>
      <c r="F10" s="291"/>
      <c r="G10" s="716"/>
      <c r="H10" s="717"/>
      <c r="I10" s="4"/>
      <c r="J10" s="4"/>
    </row>
    <row r="11" spans="1:12" ht="20.25" customHeight="1" thickBot="1" x14ac:dyDescent="0.3">
      <c r="A11" s="306" t="s">
        <v>61</v>
      </c>
      <c r="B11" s="299" t="s">
        <v>27</v>
      </c>
      <c r="C11" s="297">
        <v>6161</v>
      </c>
      <c r="D11" s="297">
        <v>14094</v>
      </c>
      <c r="E11" s="295">
        <v>5846</v>
      </c>
      <c r="F11" s="295">
        <f>E11-C11</f>
        <v>-315</v>
      </c>
      <c r="G11" s="712">
        <v>2206</v>
      </c>
      <c r="H11" s="713"/>
      <c r="I11" s="4"/>
      <c r="J11" s="116"/>
    </row>
    <row r="12" spans="1:12" ht="18.75" customHeight="1" x14ac:dyDescent="0.25">
      <c r="A12" s="307" t="s">
        <v>58</v>
      </c>
      <c r="B12" s="287"/>
      <c r="C12" s="238"/>
      <c r="D12" s="238"/>
      <c r="E12" s="238"/>
      <c r="F12" s="291"/>
      <c r="G12" s="714"/>
      <c r="H12" s="715"/>
      <c r="I12" s="143"/>
      <c r="J12" s="116"/>
      <c r="K12" s="48"/>
    </row>
    <row r="13" spans="1:12" ht="19.5" customHeight="1" thickBot="1" x14ac:dyDescent="0.3">
      <c r="A13" s="308" t="s">
        <v>61</v>
      </c>
      <c r="B13" s="288" t="s">
        <v>27</v>
      </c>
      <c r="C13" s="295">
        <f>C9-C11</f>
        <v>-355</v>
      </c>
      <c r="D13" s="295">
        <f>D9-D11</f>
        <v>-2038</v>
      </c>
      <c r="E13" s="295">
        <f>E9-E11</f>
        <v>-36</v>
      </c>
      <c r="F13" s="295">
        <f>E13-C13</f>
        <v>319</v>
      </c>
      <c r="G13" s="718">
        <f>G9-G11</f>
        <v>-705</v>
      </c>
      <c r="H13" s="719"/>
      <c r="I13" s="143"/>
      <c r="J13" s="200"/>
    </row>
    <row r="14" spans="1:12" ht="30" customHeight="1" x14ac:dyDescent="0.2">
      <c r="A14" s="705" t="s">
        <v>228</v>
      </c>
      <c r="B14" s="705"/>
      <c r="C14" s="705"/>
      <c r="D14" s="705"/>
      <c r="E14" s="705"/>
      <c r="F14" s="705"/>
      <c r="G14" s="705"/>
      <c r="H14" s="705"/>
    </row>
    <row r="15" spans="1:12" ht="32.25" customHeight="1" x14ac:dyDescent="0.2">
      <c r="A15" s="722" t="s">
        <v>358</v>
      </c>
      <c r="B15" s="722"/>
      <c r="C15" s="722"/>
      <c r="D15" s="722"/>
      <c r="E15" s="722"/>
      <c r="F15" s="722"/>
      <c r="G15" s="722"/>
      <c r="H15" s="722"/>
    </row>
    <row r="16" spans="1:12" ht="15.75" x14ac:dyDescent="0.25">
      <c r="A16" s="721" t="s">
        <v>357</v>
      </c>
      <c r="B16" s="721"/>
      <c r="C16" s="721"/>
      <c r="D16" s="721"/>
      <c r="E16" s="721"/>
      <c r="F16" s="721"/>
      <c r="G16" s="721"/>
      <c r="H16" s="721"/>
    </row>
    <row r="17" spans="1:10" ht="18" customHeight="1" thickBot="1" x14ac:dyDescent="0.3">
      <c r="A17" s="201"/>
      <c r="B17" s="201"/>
      <c r="C17" s="142"/>
      <c r="D17" s="142"/>
      <c r="E17" s="142"/>
      <c r="F17" s="142"/>
      <c r="G17" s="142"/>
      <c r="H17" s="142"/>
    </row>
    <row r="18" spans="1:10" ht="53.45" customHeight="1" thickBot="1" x14ac:dyDescent="0.25">
      <c r="A18" s="703" t="s">
        <v>62</v>
      </c>
      <c r="B18" s="699" t="s">
        <v>278</v>
      </c>
      <c r="C18" s="720" t="s">
        <v>217</v>
      </c>
      <c r="D18" s="720"/>
      <c r="E18" s="720"/>
      <c r="F18" s="720"/>
      <c r="G18" s="723" t="s">
        <v>281</v>
      </c>
      <c r="H18" s="724"/>
      <c r="J18" s="351"/>
    </row>
    <row r="19" spans="1:10" ht="44.25" customHeight="1" thickBot="1" x14ac:dyDescent="0.25">
      <c r="A19" s="704"/>
      <c r="B19" s="700"/>
      <c r="C19" s="413" t="s">
        <v>396</v>
      </c>
      <c r="D19" s="413" t="s">
        <v>359</v>
      </c>
      <c r="E19" s="415" t="s">
        <v>397</v>
      </c>
      <c r="F19" s="416" t="s">
        <v>398</v>
      </c>
      <c r="G19" s="725" t="s">
        <v>399</v>
      </c>
      <c r="H19" s="726"/>
      <c r="J19" s="351"/>
    </row>
    <row r="20" spans="1:10" ht="19.5" customHeight="1" thickBot="1" x14ac:dyDescent="0.3">
      <c r="A20" s="404" t="s">
        <v>31</v>
      </c>
      <c r="B20" s="288" t="s">
        <v>27</v>
      </c>
      <c r="C20" s="414">
        <v>1721</v>
      </c>
      <c r="D20" s="414">
        <v>2793</v>
      </c>
      <c r="E20" s="403">
        <v>1588</v>
      </c>
      <c r="F20" s="403">
        <f>E20-C20</f>
        <v>-133</v>
      </c>
      <c r="G20" s="727">
        <v>295</v>
      </c>
      <c r="H20" s="728"/>
      <c r="J20" s="352"/>
    </row>
    <row r="21" spans="1:10" ht="20.25" customHeight="1" thickBot="1" x14ac:dyDescent="0.3">
      <c r="A21" s="405" t="s">
        <v>32</v>
      </c>
      <c r="B21" s="411" t="s">
        <v>27</v>
      </c>
      <c r="C21" s="414">
        <v>643</v>
      </c>
      <c r="D21" s="414">
        <v>1110</v>
      </c>
      <c r="E21" s="403">
        <v>632</v>
      </c>
      <c r="F21" s="403">
        <f>E21-C21</f>
        <v>-11</v>
      </c>
      <c r="G21" s="727">
        <v>167</v>
      </c>
      <c r="H21" s="728"/>
      <c r="J21" s="352"/>
    </row>
    <row r="22" spans="1:10" ht="18.75" customHeight="1" x14ac:dyDescent="0.25">
      <c r="A22" s="146" t="s">
        <v>149</v>
      </c>
      <c r="B22" s="729" t="s">
        <v>27</v>
      </c>
      <c r="C22" s="731">
        <f>C20-C21</f>
        <v>1078</v>
      </c>
      <c r="D22" s="731">
        <f>D20-D21</f>
        <v>1683</v>
      </c>
      <c r="E22" s="731">
        <f>E20-E21</f>
        <v>956</v>
      </c>
      <c r="F22" s="731">
        <f>E22-C22</f>
        <v>-122</v>
      </c>
      <c r="G22" s="733">
        <f>G20-G21</f>
        <v>128</v>
      </c>
      <c r="H22" s="734"/>
      <c r="J22" s="351"/>
    </row>
    <row r="23" spans="1:10" ht="17.25" thickBot="1" x14ac:dyDescent="0.3">
      <c r="A23" s="406" t="s">
        <v>61</v>
      </c>
      <c r="B23" s="730"/>
      <c r="C23" s="732"/>
      <c r="D23" s="732"/>
      <c r="E23" s="732"/>
      <c r="F23" s="732"/>
      <c r="G23" s="718"/>
      <c r="H23" s="719"/>
      <c r="J23" s="351"/>
    </row>
    <row r="24" spans="1:10" ht="19.5" customHeight="1" thickBot="1" x14ac:dyDescent="0.3">
      <c r="A24" s="407" t="s">
        <v>286</v>
      </c>
      <c r="B24" s="288"/>
      <c r="C24" s="414">
        <v>1073</v>
      </c>
      <c r="D24" s="414">
        <v>1959</v>
      </c>
      <c r="E24" s="403">
        <v>1041</v>
      </c>
      <c r="F24" s="403">
        <f>E24-C24</f>
        <v>-32</v>
      </c>
      <c r="G24" s="727">
        <v>128</v>
      </c>
      <c r="H24" s="728"/>
      <c r="J24" s="351"/>
    </row>
    <row r="25" spans="1:10" ht="20.25" customHeight="1" thickBot="1" x14ac:dyDescent="0.3">
      <c r="A25" s="408" t="s">
        <v>285</v>
      </c>
      <c r="B25" s="411"/>
      <c r="C25" s="414">
        <v>911</v>
      </c>
      <c r="D25" s="414">
        <v>1251</v>
      </c>
      <c r="E25" s="403">
        <v>811</v>
      </c>
      <c r="F25" s="403">
        <f>E25-C25</f>
        <v>-100</v>
      </c>
      <c r="G25" s="727">
        <v>102</v>
      </c>
      <c r="H25" s="728"/>
      <c r="J25" s="351"/>
    </row>
    <row r="26" spans="1:10" ht="20.25" customHeight="1" x14ac:dyDescent="0.25">
      <c r="A26" s="409" t="s">
        <v>360</v>
      </c>
      <c r="B26" s="412"/>
      <c r="C26" s="402"/>
      <c r="D26" s="402"/>
      <c r="E26" s="402"/>
      <c r="F26" s="402"/>
      <c r="G26" s="402"/>
      <c r="H26" s="116"/>
    </row>
    <row r="27" spans="1:10" ht="15.75" customHeight="1" x14ac:dyDescent="0.25">
      <c r="A27" s="410" t="s">
        <v>361</v>
      </c>
    </row>
    <row r="37" ht="12" customHeight="1" x14ac:dyDescent="0.2"/>
  </sheetData>
  <mergeCells count="33">
    <mergeCell ref="G24:H24"/>
    <mergeCell ref="G25:H25"/>
    <mergeCell ref="E22:E23"/>
    <mergeCell ref="F22:F23"/>
    <mergeCell ref="G22:H23"/>
    <mergeCell ref="G18:H18"/>
    <mergeCell ref="G19:H19"/>
    <mergeCell ref="G20:H20"/>
    <mergeCell ref="G21:H21"/>
    <mergeCell ref="B22:B23"/>
    <mergeCell ref="C22:C23"/>
    <mergeCell ref="D22:D23"/>
    <mergeCell ref="A18:A19"/>
    <mergeCell ref="B18:B19"/>
    <mergeCell ref="A14:H14"/>
    <mergeCell ref="G3:H3"/>
    <mergeCell ref="G4:H4"/>
    <mergeCell ref="G5:H5"/>
    <mergeCell ref="G9:H9"/>
    <mergeCell ref="G8:H8"/>
    <mergeCell ref="G10:H10"/>
    <mergeCell ref="G11:H11"/>
    <mergeCell ref="G13:H13"/>
    <mergeCell ref="G12:H12"/>
    <mergeCell ref="C3:F3"/>
    <mergeCell ref="A16:H16"/>
    <mergeCell ref="A15:H15"/>
    <mergeCell ref="C18:F18"/>
    <mergeCell ref="J5:J7"/>
    <mergeCell ref="A3:A4"/>
    <mergeCell ref="B3:B4"/>
    <mergeCell ref="A1:H1"/>
    <mergeCell ref="G2:H2"/>
  </mergeCells>
  <printOptions horizontalCentered="1"/>
  <pageMargins left="0.6692913385826772" right="0.35433070866141736" top="0.35433070866141736" bottom="0.43307086614173229" header="0.19685039370078741" footer="0.15748031496062992"/>
  <pageSetup paperSize="9" scale="57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66"/>
  <sheetViews>
    <sheetView zoomScale="71" zoomScaleNormal="71" zoomScaleSheetLayoutView="98" workbookViewId="0">
      <selection activeCell="F58" sqref="F58"/>
    </sheetView>
  </sheetViews>
  <sheetFormatPr defaultColWidth="9.140625" defaultRowHeight="12.75" x14ac:dyDescent="0.2"/>
  <cols>
    <col min="1" max="1" width="7.42578125" style="2" customWidth="1"/>
    <col min="2" max="2" width="79.28515625" style="2" customWidth="1"/>
    <col min="3" max="3" width="9.28515625" style="2" customWidth="1"/>
    <col min="4" max="6" width="10.85546875" style="2" customWidth="1"/>
    <col min="7" max="7" width="12.28515625" style="2" customWidth="1"/>
    <col min="8" max="8" width="13.85546875" style="2" customWidth="1"/>
    <col min="9" max="9" width="12" style="2" hidden="1" customWidth="1"/>
    <col min="10" max="16384" width="9.140625" style="2"/>
  </cols>
  <sheetData>
    <row r="1" spans="1:12" ht="21" customHeight="1" x14ac:dyDescent="0.2">
      <c r="A1" s="742" t="s">
        <v>292</v>
      </c>
      <c r="B1" s="742"/>
      <c r="C1" s="742"/>
      <c r="D1" s="742"/>
      <c r="E1" s="742"/>
      <c r="F1" s="742"/>
      <c r="G1" s="742"/>
      <c r="H1" s="742"/>
      <c r="I1" s="742"/>
    </row>
    <row r="2" spans="1:12" ht="12" customHeight="1" thickBot="1" x14ac:dyDescent="0.35">
      <c r="B2" s="613"/>
      <c r="C2" s="613"/>
      <c r="D2" s="779"/>
      <c r="E2" s="779"/>
      <c r="F2" s="779"/>
      <c r="G2" s="779"/>
      <c r="H2" s="779"/>
      <c r="I2" s="613"/>
    </row>
    <row r="3" spans="1:12" ht="17.25" customHeight="1" thickBot="1" x14ac:dyDescent="0.25">
      <c r="A3" s="780"/>
      <c r="B3" s="783" t="s">
        <v>62</v>
      </c>
      <c r="C3" s="786" t="s">
        <v>278</v>
      </c>
      <c r="D3" s="789" t="s">
        <v>405</v>
      </c>
      <c r="E3" s="792" t="s">
        <v>334</v>
      </c>
      <c r="F3" s="792" t="s">
        <v>406</v>
      </c>
      <c r="G3" s="795" t="s">
        <v>407</v>
      </c>
      <c r="H3" s="796"/>
      <c r="I3" s="454" t="s">
        <v>51</v>
      </c>
    </row>
    <row r="4" spans="1:12" ht="13.5" customHeight="1" thickBot="1" x14ac:dyDescent="0.25">
      <c r="A4" s="781"/>
      <c r="B4" s="784"/>
      <c r="C4" s="787"/>
      <c r="D4" s="790"/>
      <c r="E4" s="793"/>
      <c r="F4" s="793"/>
      <c r="G4" s="797"/>
      <c r="H4" s="798"/>
      <c r="I4" s="454"/>
    </row>
    <row r="5" spans="1:12" ht="15.75" customHeight="1" thickBot="1" x14ac:dyDescent="0.25">
      <c r="A5" s="782"/>
      <c r="B5" s="785"/>
      <c r="C5" s="788"/>
      <c r="D5" s="791"/>
      <c r="E5" s="794"/>
      <c r="F5" s="794"/>
      <c r="G5" s="441" t="s">
        <v>113</v>
      </c>
      <c r="H5" s="455" t="s">
        <v>28</v>
      </c>
      <c r="I5" s="456" t="s">
        <v>110</v>
      </c>
    </row>
    <row r="6" spans="1:12" ht="41.25" customHeight="1" x14ac:dyDescent="0.2">
      <c r="A6" s="458" t="s">
        <v>57</v>
      </c>
      <c r="B6" s="459" t="s">
        <v>393</v>
      </c>
      <c r="C6" s="460" t="s">
        <v>27</v>
      </c>
      <c r="D6" s="430">
        <v>84513</v>
      </c>
      <c r="E6" s="430">
        <v>84281</v>
      </c>
      <c r="F6" s="430">
        <v>86451</v>
      </c>
      <c r="G6" s="430">
        <f>F6-D6</f>
        <v>1938</v>
      </c>
      <c r="H6" s="610">
        <f>F6/D6*100</f>
        <v>102.29313833374746</v>
      </c>
      <c r="I6" s="117"/>
      <c r="J6" s="26"/>
      <c r="K6" s="26"/>
    </row>
    <row r="7" spans="1:12" ht="19.5" hidden="1" x14ac:dyDescent="0.2">
      <c r="A7" s="461" t="s">
        <v>244</v>
      </c>
      <c r="B7" s="462" t="s">
        <v>269</v>
      </c>
      <c r="C7" s="463"/>
      <c r="D7" s="401" t="s">
        <v>223</v>
      </c>
      <c r="E7" s="431" t="s">
        <v>223</v>
      </c>
      <c r="F7" s="401" t="s">
        <v>223</v>
      </c>
      <c r="G7" s="432"/>
      <c r="H7" s="611"/>
      <c r="I7" s="118"/>
    </row>
    <row r="8" spans="1:12" ht="16.5" x14ac:dyDescent="0.2">
      <c r="A8" s="461" t="s">
        <v>244</v>
      </c>
      <c r="B8" s="464" t="s">
        <v>258</v>
      </c>
      <c r="C8" s="465" t="s">
        <v>27</v>
      </c>
      <c r="D8" s="432">
        <v>10307</v>
      </c>
      <c r="E8" s="432">
        <v>10258</v>
      </c>
      <c r="F8" s="432">
        <v>10499</v>
      </c>
      <c r="G8" s="432">
        <f t="shared" ref="G8:G20" si="0">F8-D8</f>
        <v>192</v>
      </c>
      <c r="H8" s="611">
        <f t="shared" ref="H8:H20" si="1">F8/D8*100</f>
        <v>101.86281168138159</v>
      </c>
      <c r="I8" s="118"/>
      <c r="J8" s="8"/>
      <c r="K8" s="26"/>
      <c r="L8" s="8"/>
    </row>
    <row r="9" spans="1:12" ht="16.5" x14ac:dyDescent="0.2">
      <c r="A9" s="461" t="s">
        <v>245</v>
      </c>
      <c r="B9" s="466" t="s">
        <v>259</v>
      </c>
      <c r="C9" s="465" t="s">
        <v>27</v>
      </c>
      <c r="D9" s="432">
        <v>24035</v>
      </c>
      <c r="E9" s="432">
        <v>23854</v>
      </c>
      <c r="F9" s="432">
        <v>24332</v>
      </c>
      <c r="G9" s="432">
        <f t="shared" si="0"/>
        <v>297</v>
      </c>
      <c r="H9" s="611">
        <f t="shared" si="1"/>
        <v>101.23569794050343</v>
      </c>
      <c r="I9" s="118"/>
      <c r="J9" s="8"/>
      <c r="K9" s="26"/>
      <c r="L9" s="8"/>
    </row>
    <row r="10" spans="1:12" ht="16.5" x14ac:dyDescent="0.2">
      <c r="A10" s="461" t="s">
        <v>246</v>
      </c>
      <c r="B10" s="206" t="s">
        <v>260</v>
      </c>
      <c r="C10" s="465" t="s">
        <v>27</v>
      </c>
      <c r="D10" s="432">
        <v>3442</v>
      </c>
      <c r="E10" s="432">
        <v>3469</v>
      </c>
      <c r="F10" s="432">
        <v>3506</v>
      </c>
      <c r="G10" s="432">
        <f t="shared" si="0"/>
        <v>64</v>
      </c>
      <c r="H10" s="611">
        <f t="shared" si="1"/>
        <v>101.85938407902381</v>
      </c>
      <c r="I10" s="118"/>
      <c r="J10" s="8"/>
      <c r="K10" s="26"/>
      <c r="L10" s="8"/>
    </row>
    <row r="11" spans="1:12" ht="16.5" x14ac:dyDescent="0.2">
      <c r="A11" s="461" t="s">
        <v>247</v>
      </c>
      <c r="B11" s="205" t="s">
        <v>261</v>
      </c>
      <c r="C11" s="465" t="s">
        <v>27</v>
      </c>
      <c r="D11" s="432">
        <v>6239</v>
      </c>
      <c r="E11" s="432">
        <v>6247</v>
      </c>
      <c r="F11" s="432">
        <v>8177</v>
      </c>
      <c r="G11" s="432">
        <f t="shared" si="0"/>
        <v>1938</v>
      </c>
      <c r="H11" s="611">
        <f t="shared" si="1"/>
        <v>131.0626702997275</v>
      </c>
      <c r="I11" s="118"/>
      <c r="J11" s="8"/>
      <c r="K11" s="26"/>
      <c r="L11" s="8"/>
    </row>
    <row r="12" spans="1:12" ht="33" x14ac:dyDescent="0.2">
      <c r="A12" s="461" t="s">
        <v>248</v>
      </c>
      <c r="B12" s="467" t="s">
        <v>262</v>
      </c>
      <c r="C12" s="468" t="s">
        <v>27</v>
      </c>
      <c r="D12" s="432">
        <v>1526</v>
      </c>
      <c r="E12" s="432">
        <v>1534</v>
      </c>
      <c r="F12" s="432">
        <v>1684</v>
      </c>
      <c r="G12" s="432">
        <f t="shared" si="0"/>
        <v>158</v>
      </c>
      <c r="H12" s="611">
        <f t="shared" si="1"/>
        <v>110.35386631716908</v>
      </c>
      <c r="I12" s="118"/>
      <c r="J12" s="8"/>
      <c r="K12" s="26"/>
      <c r="L12" s="8"/>
    </row>
    <row r="13" spans="1:12" s="27" customFormat="1" ht="16.5" x14ac:dyDescent="0.2">
      <c r="A13" s="461" t="s">
        <v>249</v>
      </c>
      <c r="B13" s="467" t="s">
        <v>263</v>
      </c>
      <c r="C13" s="468" t="s">
        <v>27</v>
      </c>
      <c r="D13" s="432">
        <v>1207</v>
      </c>
      <c r="E13" s="432">
        <v>1214</v>
      </c>
      <c r="F13" s="432">
        <v>1280</v>
      </c>
      <c r="G13" s="432">
        <f t="shared" si="0"/>
        <v>73</v>
      </c>
      <c r="H13" s="611">
        <f t="shared" si="1"/>
        <v>106.04805302402652</v>
      </c>
      <c r="I13" s="119"/>
      <c r="J13" s="44"/>
      <c r="K13" s="609"/>
      <c r="L13" s="44"/>
    </row>
    <row r="14" spans="1:12" ht="16.5" x14ac:dyDescent="0.2">
      <c r="A14" s="461" t="s">
        <v>250</v>
      </c>
      <c r="B14" s="204" t="s">
        <v>148</v>
      </c>
      <c r="C14" s="465" t="s">
        <v>27</v>
      </c>
      <c r="D14" s="432">
        <v>10508</v>
      </c>
      <c r="E14" s="432">
        <v>10501</v>
      </c>
      <c r="F14" s="432">
        <v>9680</v>
      </c>
      <c r="G14" s="432">
        <f t="shared" si="0"/>
        <v>-828</v>
      </c>
      <c r="H14" s="611">
        <f t="shared" si="1"/>
        <v>92.120289303387892</v>
      </c>
      <c r="I14" s="118"/>
      <c r="J14" s="8"/>
      <c r="K14" s="26"/>
      <c r="L14" s="8"/>
    </row>
    <row r="15" spans="1:12" ht="16.5" x14ac:dyDescent="0.2">
      <c r="A15" s="461" t="s">
        <v>251</v>
      </c>
      <c r="B15" s="469" t="s">
        <v>264</v>
      </c>
      <c r="C15" s="465" t="s">
        <v>27</v>
      </c>
      <c r="D15" s="432">
        <v>868</v>
      </c>
      <c r="E15" s="432">
        <v>866</v>
      </c>
      <c r="F15" s="432">
        <v>719</v>
      </c>
      <c r="G15" s="432">
        <f t="shared" si="0"/>
        <v>-149</v>
      </c>
      <c r="H15" s="611">
        <f t="shared" si="1"/>
        <v>82.834101382488484</v>
      </c>
      <c r="I15" s="118"/>
      <c r="J15" s="8"/>
      <c r="K15" s="26"/>
      <c r="L15" s="8"/>
    </row>
    <row r="16" spans="1:12" ht="16.5" customHeight="1" x14ac:dyDescent="0.2">
      <c r="A16" s="461" t="s">
        <v>252</v>
      </c>
      <c r="B16" s="205" t="s">
        <v>265</v>
      </c>
      <c r="C16" s="465" t="s">
        <v>27</v>
      </c>
      <c r="D16" s="432">
        <v>5720</v>
      </c>
      <c r="E16" s="432">
        <v>5611</v>
      </c>
      <c r="F16" s="432">
        <v>5749</v>
      </c>
      <c r="G16" s="432">
        <f t="shared" si="0"/>
        <v>29</v>
      </c>
      <c r="H16" s="611">
        <f t="shared" si="1"/>
        <v>100.50699300699301</v>
      </c>
      <c r="I16" s="118"/>
      <c r="J16" s="8"/>
      <c r="K16" s="26"/>
      <c r="L16" s="8"/>
    </row>
    <row r="17" spans="1:12" ht="33" x14ac:dyDescent="0.2">
      <c r="A17" s="461" t="s">
        <v>253</v>
      </c>
      <c r="B17" s="205" t="s">
        <v>266</v>
      </c>
      <c r="C17" s="465" t="s">
        <v>27</v>
      </c>
      <c r="D17" s="432">
        <v>4607</v>
      </c>
      <c r="E17" s="432">
        <v>4621</v>
      </c>
      <c r="F17" s="432">
        <v>4414</v>
      </c>
      <c r="G17" s="432">
        <f t="shared" si="0"/>
        <v>-193</v>
      </c>
      <c r="H17" s="611">
        <f t="shared" si="1"/>
        <v>95.810722813110488</v>
      </c>
      <c r="I17" s="118"/>
      <c r="J17" s="8"/>
      <c r="K17" s="26"/>
      <c r="L17" s="8"/>
    </row>
    <row r="18" spans="1:12" ht="16.5" x14ac:dyDescent="0.2">
      <c r="A18" s="461" t="s">
        <v>254</v>
      </c>
      <c r="B18" s="205" t="s">
        <v>52</v>
      </c>
      <c r="C18" s="465" t="s">
        <v>27</v>
      </c>
      <c r="D18" s="432">
        <v>7473</v>
      </c>
      <c r="E18" s="432">
        <v>7520</v>
      </c>
      <c r="F18" s="432">
        <v>7380</v>
      </c>
      <c r="G18" s="432">
        <f t="shared" si="0"/>
        <v>-93</v>
      </c>
      <c r="H18" s="611">
        <f t="shared" si="1"/>
        <v>98.75551987153753</v>
      </c>
      <c r="I18" s="118"/>
      <c r="J18" s="8"/>
      <c r="K18" s="26"/>
      <c r="L18" s="8"/>
    </row>
    <row r="19" spans="1:12" ht="16.5" x14ac:dyDescent="0.2">
      <c r="A19" s="461" t="s">
        <v>255</v>
      </c>
      <c r="B19" s="205" t="s">
        <v>267</v>
      </c>
      <c r="C19" s="465" t="s">
        <v>27</v>
      </c>
      <c r="D19" s="432">
        <v>6326</v>
      </c>
      <c r="E19" s="432">
        <v>6312</v>
      </c>
      <c r="F19" s="432">
        <v>6252</v>
      </c>
      <c r="G19" s="432">
        <f t="shared" si="0"/>
        <v>-74</v>
      </c>
      <c r="H19" s="611">
        <f t="shared" si="1"/>
        <v>98.830224470439447</v>
      </c>
      <c r="I19" s="118"/>
      <c r="J19" s="8"/>
      <c r="K19" s="26"/>
      <c r="L19" s="8"/>
    </row>
    <row r="20" spans="1:12" ht="33.75" thickBot="1" x14ac:dyDescent="0.25">
      <c r="A20" s="626" t="s">
        <v>256</v>
      </c>
      <c r="B20" s="627" t="s">
        <v>101</v>
      </c>
      <c r="C20" s="628" t="s">
        <v>27</v>
      </c>
      <c r="D20" s="629">
        <v>2230</v>
      </c>
      <c r="E20" s="629">
        <v>2251</v>
      </c>
      <c r="F20" s="629">
        <v>2756</v>
      </c>
      <c r="G20" s="629">
        <f t="shared" si="0"/>
        <v>526</v>
      </c>
      <c r="H20" s="630">
        <f t="shared" si="1"/>
        <v>123.58744394618834</v>
      </c>
      <c r="I20" s="118"/>
      <c r="J20" s="8"/>
      <c r="K20" s="26"/>
      <c r="L20" s="8"/>
    </row>
    <row r="21" spans="1:12" s="11" customFormat="1" ht="19.5" hidden="1" x14ac:dyDescent="0.2">
      <c r="A21" s="619" t="s">
        <v>257</v>
      </c>
      <c r="B21" s="620" t="s">
        <v>270</v>
      </c>
      <c r="C21" s="621" t="s">
        <v>27</v>
      </c>
      <c r="D21" s="622" t="s">
        <v>223</v>
      </c>
      <c r="E21" s="623" t="s">
        <v>223</v>
      </c>
      <c r="F21" s="622" t="s">
        <v>223</v>
      </c>
      <c r="G21" s="624"/>
      <c r="H21" s="625"/>
      <c r="I21" s="120"/>
      <c r="J21" s="8"/>
      <c r="K21" s="26"/>
      <c r="L21" s="8"/>
    </row>
    <row r="22" spans="1:12" s="11" customFormat="1" ht="69.75" customHeight="1" x14ac:dyDescent="0.2">
      <c r="A22" s="735" t="s">
        <v>560</v>
      </c>
      <c r="B22" s="735"/>
      <c r="C22" s="735"/>
      <c r="D22" s="735"/>
      <c r="E22" s="735"/>
      <c r="F22" s="735"/>
      <c r="G22" s="735"/>
      <c r="H22" s="735"/>
      <c r="I22" s="120"/>
      <c r="J22" s="8"/>
      <c r="K22" s="26"/>
      <c r="L22" s="8"/>
    </row>
    <row r="23" spans="1:12" s="11" customFormat="1" ht="21" customHeight="1" x14ac:dyDescent="0.2">
      <c r="A23" s="770" t="s">
        <v>280</v>
      </c>
      <c r="B23" s="770"/>
      <c r="C23" s="770"/>
      <c r="D23" s="770"/>
      <c r="E23" s="770"/>
      <c r="F23" s="770"/>
      <c r="G23" s="770"/>
      <c r="H23" s="770"/>
      <c r="I23" s="457"/>
      <c r="J23" s="8"/>
      <c r="K23" s="26"/>
      <c r="L23" s="8"/>
    </row>
    <row r="24" spans="1:12" s="11" customFormat="1" ht="34.5" hidden="1" customHeight="1" x14ac:dyDescent="0.2">
      <c r="A24" s="770" t="s">
        <v>268</v>
      </c>
      <c r="B24" s="770"/>
      <c r="C24" s="770"/>
      <c r="D24" s="770"/>
      <c r="E24" s="770"/>
      <c r="F24" s="770"/>
      <c r="G24" s="770"/>
      <c r="H24" s="770"/>
      <c r="I24" s="457"/>
      <c r="J24" s="8"/>
      <c r="K24" s="26"/>
      <c r="L24" s="8"/>
    </row>
    <row r="25" spans="1:12" s="11" customFormat="1" ht="19.5" customHeight="1" x14ac:dyDescent="0.2">
      <c r="A25" s="770"/>
      <c r="B25" s="770"/>
      <c r="C25" s="770"/>
      <c r="D25" s="770"/>
      <c r="E25" s="770"/>
      <c r="F25" s="770"/>
      <c r="G25" s="770"/>
      <c r="H25" s="770"/>
      <c r="I25" s="425"/>
      <c r="J25" s="8"/>
      <c r="K25" s="26"/>
      <c r="L25" s="8"/>
    </row>
    <row r="26" spans="1:12" s="11" customFormat="1" ht="9" customHeight="1" x14ac:dyDescent="0.2">
      <c r="A26" s="612"/>
      <c r="B26" s="612"/>
      <c r="C26" s="612"/>
      <c r="D26" s="612"/>
      <c r="E26" s="612"/>
      <c r="F26" s="612"/>
      <c r="G26" s="612"/>
      <c r="H26" s="612"/>
      <c r="I26" s="425"/>
      <c r="J26" s="8"/>
      <c r="K26" s="26"/>
      <c r="L26" s="8"/>
    </row>
    <row r="27" spans="1:12" s="11" customFormat="1" ht="19.5" customHeight="1" x14ac:dyDescent="0.2">
      <c r="A27" s="742" t="s">
        <v>161</v>
      </c>
      <c r="B27" s="742"/>
      <c r="C27" s="742"/>
      <c r="D27" s="742"/>
      <c r="E27" s="742"/>
      <c r="F27" s="742"/>
      <c r="G27" s="742"/>
      <c r="H27" s="742"/>
      <c r="I27" s="127"/>
      <c r="J27" s="8"/>
      <c r="K27" s="26"/>
      <c r="L27" s="8"/>
    </row>
    <row r="28" spans="1:12" s="11" customFormat="1" ht="12.75" customHeight="1" thickBot="1" x14ac:dyDescent="0.25">
      <c r="A28" s="612"/>
      <c r="B28" s="612"/>
      <c r="C28" s="612"/>
      <c r="D28" s="612"/>
      <c r="E28" s="612"/>
      <c r="F28" s="612"/>
      <c r="G28" s="612"/>
      <c r="H28" s="612"/>
      <c r="I28" s="127"/>
      <c r="J28" s="8"/>
      <c r="K28" s="26"/>
      <c r="L28" s="8"/>
    </row>
    <row r="29" spans="1:12" s="11" customFormat="1" ht="28.5" customHeight="1" thickBot="1" x14ac:dyDescent="0.25">
      <c r="A29" s="771" t="s">
        <v>62</v>
      </c>
      <c r="B29" s="772"/>
      <c r="C29" s="775" t="s">
        <v>102</v>
      </c>
      <c r="D29" s="751" t="s">
        <v>402</v>
      </c>
      <c r="E29" s="751" t="s">
        <v>335</v>
      </c>
      <c r="F29" s="751" t="s">
        <v>403</v>
      </c>
      <c r="G29" s="777" t="s">
        <v>404</v>
      </c>
      <c r="H29" s="778"/>
      <c r="I29" s="127"/>
      <c r="J29" s="8"/>
      <c r="K29" s="350"/>
      <c r="L29" s="8"/>
    </row>
    <row r="30" spans="1:12" s="11" customFormat="1" ht="17.25" thickBot="1" x14ac:dyDescent="0.25">
      <c r="A30" s="773"/>
      <c r="B30" s="774"/>
      <c r="C30" s="776"/>
      <c r="D30" s="752"/>
      <c r="E30" s="752"/>
      <c r="F30" s="752"/>
      <c r="G30" s="441" t="s">
        <v>113</v>
      </c>
      <c r="H30" s="442" t="s">
        <v>28</v>
      </c>
      <c r="I30" s="127"/>
      <c r="J30" s="8"/>
      <c r="K30" s="350"/>
      <c r="L30" s="8"/>
    </row>
    <row r="31" spans="1:12" s="11" customFormat="1" ht="25.5" customHeight="1" x14ac:dyDescent="0.2">
      <c r="A31" s="764" t="s">
        <v>355</v>
      </c>
      <c r="B31" s="765"/>
      <c r="C31" s="445" t="s">
        <v>27</v>
      </c>
      <c r="D31" s="433">
        <f>D32+D34+D35+D36+D37</f>
        <v>9717</v>
      </c>
      <c r="E31" s="433">
        <v>9888</v>
      </c>
      <c r="F31" s="433">
        <f>F32+F34+F35+F36+F37</f>
        <v>9596</v>
      </c>
      <c r="G31" s="433">
        <f>F31-D31</f>
        <v>-121</v>
      </c>
      <c r="H31" s="452">
        <f>F31/D31*100</f>
        <v>98.754759699495736</v>
      </c>
      <c r="I31" s="127"/>
      <c r="J31" s="8"/>
      <c r="K31" s="350"/>
      <c r="L31" s="8"/>
    </row>
    <row r="32" spans="1:12" s="11" customFormat="1" ht="30.75" customHeight="1" x14ac:dyDescent="0.2">
      <c r="A32" s="740" t="s">
        <v>239</v>
      </c>
      <c r="B32" s="741"/>
      <c r="C32" s="438" t="s">
        <v>27</v>
      </c>
      <c r="D32" s="434">
        <v>978</v>
      </c>
      <c r="E32" s="434">
        <v>978</v>
      </c>
      <c r="F32" s="434">
        <v>812</v>
      </c>
      <c r="G32" s="434">
        <f>F32-D32</f>
        <v>-166</v>
      </c>
      <c r="H32" s="443">
        <f>F32/D32*100</f>
        <v>83.02658486707567</v>
      </c>
      <c r="I32" s="127"/>
      <c r="J32" s="8"/>
      <c r="K32" s="350"/>
      <c r="L32" s="8"/>
    </row>
    <row r="33" spans="1:13" s="11" customFormat="1" ht="19.5" customHeight="1" x14ac:dyDescent="0.2">
      <c r="A33" s="740" t="s">
        <v>240</v>
      </c>
      <c r="B33" s="741"/>
      <c r="C33" s="446"/>
      <c r="D33" s="435"/>
      <c r="E33" s="435"/>
      <c r="F33" s="451"/>
      <c r="G33" s="145"/>
      <c r="H33" s="293"/>
      <c r="I33" s="127"/>
      <c r="J33" s="8"/>
      <c r="K33" s="350"/>
      <c r="L33" s="8"/>
    </row>
    <row r="34" spans="1:13" s="11" customFormat="1" ht="19.5" customHeight="1" x14ac:dyDescent="0.2">
      <c r="A34" s="766" t="s">
        <v>241</v>
      </c>
      <c r="B34" s="767"/>
      <c r="C34" s="447" t="s">
        <v>27</v>
      </c>
      <c r="D34" s="436">
        <v>409</v>
      </c>
      <c r="E34" s="436">
        <v>421</v>
      </c>
      <c r="F34" s="436">
        <v>411</v>
      </c>
      <c r="G34" s="436">
        <f t="shared" ref="G34:G40" si="2">F34-D34</f>
        <v>2</v>
      </c>
      <c r="H34" s="453">
        <f t="shared" ref="H34:H40" si="3">F34/D34*100</f>
        <v>100.48899755501222</v>
      </c>
      <c r="I34" s="127"/>
      <c r="J34" s="8"/>
      <c r="K34" s="350"/>
      <c r="L34" s="8"/>
    </row>
    <row r="35" spans="1:13" s="11" customFormat="1" ht="36" customHeight="1" x14ac:dyDescent="0.2">
      <c r="A35" s="766" t="s">
        <v>325</v>
      </c>
      <c r="B35" s="767"/>
      <c r="C35" s="447" t="s">
        <v>27</v>
      </c>
      <c r="D35" s="436">
        <v>388</v>
      </c>
      <c r="E35" s="436">
        <v>385</v>
      </c>
      <c r="F35" s="436">
        <v>395</v>
      </c>
      <c r="G35" s="436">
        <f t="shared" si="2"/>
        <v>7</v>
      </c>
      <c r="H35" s="453">
        <f t="shared" si="3"/>
        <v>101.8041237113402</v>
      </c>
      <c r="I35" s="127"/>
      <c r="J35" s="8"/>
      <c r="K35" s="350"/>
      <c r="L35" s="8"/>
    </row>
    <row r="36" spans="1:13" s="11" customFormat="1" ht="19.5" customHeight="1" x14ac:dyDescent="0.2">
      <c r="A36" s="768" t="s">
        <v>242</v>
      </c>
      <c r="B36" s="769"/>
      <c r="C36" s="448" t="s">
        <v>27</v>
      </c>
      <c r="D36" s="437">
        <v>6762</v>
      </c>
      <c r="E36" s="437">
        <v>6908</v>
      </c>
      <c r="F36" s="437">
        <v>6715</v>
      </c>
      <c r="G36" s="436">
        <f t="shared" si="2"/>
        <v>-47</v>
      </c>
      <c r="H36" s="453">
        <f t="shared" si="3"/>
        <v>99.304939367051176</v>
      </c>
      <c r="I36" s="127"/>
      <c r="J36" s="8"/>
      <c r="K36" s="350"/>
      <c r="L36" s="8"/>
    </row>
    <row r="37" spans="1:13" s="11" customFormat="1" ht="17.25" customHeight="1" x14ac:dyDescent="0.2">
      <c r="A37" s="740" t="s">
        <v>243</v>
      </c>
      <c r="B37" s="741"/>
      <c r="C37" s="145" t="s">
        <v>27</v>
      </c>
      <c r="D37" s="145">
        <v>1180</v>
      </c>
      <c r="E37" s="145">
        <v>1196</v>
      </c>
      <c r="F37" s="145">
        <v>1263</v>
      </c>
      <c r="G37" s="434">
        <f t="shared" si="2"/>
        <v>83</v>
      </c>
      <c r="H37" s="203">
        <f t="shared" si="3"/>
        <v>107.03389830508473</v>
      </c>
      <c r="I37" s="127"/>
      <c r="J37" s="8"/>
      <c r="K37" s="350"/>
      <c r="L37" s="8"/>
    </row>
    <row r="38" spans="1:13" s="11" customFormat="1" ht="37.5" customHeight="1" x14ac:dyDescent="0.2">
      <c r="A38" s="755" t="s">
        <v>553</v>
      </c>
      <c r="B38" s="756"/>
      <c r="C38" s="449" t="s">
        <v>27</v>
      </c>
      <c r="D38" s="614">
        <v>53</v>
      </c>
      <c r="E38" s="614">
        <v>68</v>
      </c>
      <c r="F38" s="614">
        <v>91</v>
      </c>
      <c r="G38" s="614">
        <f t="shared" si="2"/>
        <v>38</v>
      </c>
      <c r="H38" s="615">
        <f t="shared" si="3"/>
        <v>171.69811320754718</v>
      </c>
      <c r="I38" s="127"/>
      <c r="J38" s="8"/>
      <c r="K38" s="350"/>
      <c r="L38" s="8"/>
    </row>
    <row r="39" spans="1:13" s="11" customFormat="1" ht="36.75" customHeight="1" x14ac:dyDescent="0.2">
      <c r="A39" s="755" t="s">
        <v>554</v>
      </c>
      <c r="B39" s="756"/>
      <c r="C39" s="449" t="s">
        <v>27</v>
      </c>
      <c r="D39" s="614">
        <v>1755</v>
      </c>
      <c r="E39" s="614">
        <v>1841</v>
      </c>
      <c r="F39" s="614">
        <v>1293</v>
      </c>
      <c r="G39" s="614">
        <f t="shared" si="2"/>
        <v>-462</v>
      </c>
      <c r="H39" s="615">
        <f t="shared" si="3"/>
        <v>73.675213675213683</v>
      </c>
      <c r="I39" s="127"/>
      <c r="J39" s="8"/>
      <c r="K39" s="350"/>
      <c r="L39" s="8"/>
    </row>
    <row r="40" spans="1:13" s="11" customFormat="1" ht="19.5" customHeight="1" thickBot="1" x14ac:dyDescent="0.25">
      <c r="A40" s="757" t="s">
        <v>354</v>
      </c>
      <c r="B40" s="758"/>
      <c r="C40" s="450" t="s">
        <v>27</v>
      </c>
      <c r="D40" s="616">
        <f>D31+D38+D39</f>
        <v>11525</v>
      </c>
      <c r="E40" s="616">
        <f>E31+E38+E39</f>
        <v>11797</v>
      </c>
      <c r="F40" s="616">
        <f>F31+F38+F39</f>
        <v>10980</v>
      </c>
      <c r="G40" s="617">
        <f t="shared" si="2"/>
        <v>-545</v>
      </c>
      <c r="H40" s="618">
        <f t="shared" si="3"/>
        <v>95.271149674620389</v>
      </c>
      <c r="I40" s="127"/>
      <c r="J40" s="8"/>
      <c r="K40" s="350"/>
      <c r="L40" s="8"/>
      <c r="M40" s="138"/>
    </row>
    <row r="41" spans="1:13" s="11" customFormat="1" ht="32.25" customHeight="1" x14ac:dyDescent="0.2">
      <c r="A41" s="737" t="s">
        <v>555</v>
      </c>
      <c r="B41" s="737"/>
      <c r="C41" s="737"/>
      <c r="D41" s="737"/>
      <c r="E41" s="737"/>
      <c r="F41" s="737"/>
      <c r="G41" s="737"/>
      <c r="H41" s="737"/>
      <c r="I41" s="425"/>
      <c r="J41" s="8"/>
      <c r="K41" s="350"/>
      <c r="L41" s="8"/>
    </row>
    <row r="42" spans="1:13" s="11" customFormat="1" ht="21.75" customHeight="1" x14ac:dyDescent="0.2">
      <c r="A42" s="737"/>
      <c r="B42" s="737"/>
      <c r="C42" s="737"/>
      <c r="D42" s="737"/>
      <c r="E42" s="737"/>
      <c r="F42" s="737"/>
      <c r="G42" s="737"/>
      <c r="H42" s="737"/>
      <c r="I42" s="425"/>
      <c r="J42" s="8"/>
      <c r="K42" s="26"/>
      <c r="L42" s="8"/>
    </row>
    <row r="43" spans="1:13" s="11" customFormat="1" ht="9.75" customHeight="1" x14ac:dyDescent="0.25">
      <c r="A43" s="426"/>
      <c r="B43" s="426"/>
      <c r="C43" s="426"/>
      <c r="D43" s="426"/>
      <c r="E43" s="426"/>
      <c r="F43" s="426"/>
      <c r="G43" s="426"/>
      <c r="H43" s="426"/>
      <c r="I43" s="425"/>
      <c r="J43" s="8"/>
      <c r="K43" s="26"/>
      <c r="L43" s="8"/>
    </row>
    <row r="44" spans="1:13" s="11" customFormat="1" ht="20.25" customHeight="1" x14ac:dyDescent="0.2">
      <c r="A44" s="742" t="s">
        <v>313</v>
      </c>
      <c r="B44" s="742"/>
      <c r="C44" s="742"/>
      <c r="D44" s="742"/>
      <c r="E44" s="742"/>
      <c r="F44" s="742"/>
      <c r="G44" s="742"/>
      <c r="H44" s="742"/>
      <c r="I44" s="425"/>
      <c r="J44" s="8"/>
      <c r="K44" s="26"/>
      <c r="L44" s="8"/>
    </row>
    <row r="45" spans="1:13" s="11" customFormat="1" ht="9.75" customHeight="1" thickBot="1" x14ac:dyDescent="0.25">
      <c r="A45" s="612"/>
      <c r="B45" s="612"/>
      <c r="C45" s="612"/>
      <c r="D45" s="612"/>
      <c r="E45" s="612"/>
      <c r="F45" s="612"/>
      <c r="G45" s="612"/>
      <c r="H45" s="612"/>
      <c r="I45" s="425"/>
      <c r="J45" s="8"/>
      <c r="K45" s="26"/>
      <c r="L45" s="8"/>
    </row>
    <row r="46" spans="1:13" s="11" customFormat="1" ht="33.75" customHeight="1" thickBot="1" x14ac:dyDescent="0.25">
      <c r="A46" s="743" t="s">
        <v>62</v>
      </c>
      <c r="B46" s="744"/>
      <c r="C46" s="747" t="s">
        <v>102</v>
      </c>
      <c r="D46" s="749" t="s">
        <v>400</v>
      </c>
      <c r="E46" s="751" t="s">
        <v>320</v>
      </c>
      <c r="F46" s="751" t="s">
        <v>401</v>
      </c>
      <c r="G46" s="753" t="s">
        <v>439</v>
      </c>
      <c r="H46" s="754"/>
      <c r="I46" s="127"/>
      <c r="J46" s="8"/>
      <c r="K46" s="69"/>
      <c r="L46" s="8"/>
    </row>
    <row r="47" spans="1:13" s="11" customFormat="1" ht="17.25" thickBot="1" x14ac:dyDescent="0.25">
      <c r="A47" s="745"/>
      <c r="B47" s="746"/>
      <c r="C47" s="748"/>
      <c r="D47" s="750"/>
      <c r="E47" s="752"/>
      <c r="F47" s="752"/>
      <c r="G47" s="441" t="s">
        <v>113</v>
      </c>
      <c r="H47" s="442" t="s">
        <v>28</v>
      </c>
      <c r="I47" s="127"/>
      <c r="J47" s="8"/>
      <c r="K47" s="69"/>
      <c r="L47" s="8"/>
    </row>
    <row r="48" spans="1:13" ht="26.25" customHeight="1" x14ac:dyDescent="0.2">
      <c r="A48" s="738" t="s">
        <v>293</v>
      </c>
      <c r="B48" s="739"/>
      <c r="C48" s="438" t="s">
        <v>27</v>
      </c>
      <c r="D48" s="427">
        <v>39713</v>
      </c>
      <c r="E48" s="427">
        <v>39966</v>
      </c>
      <c r="F48" s="427">
        <v>40446</v>
      </c>
      <c r="G48" s="434">
        <f>F48-E48</f>
        <v>480</v>
      </c>
      <c r="H48" s="443">
        <f>F48/E48*100</f>
        <v>101.20102086773757</v>
      </c>
      <c r="I48" s="113"/>
      <c r="K48" s="4"/>
      <c r="L48" s="48"/>
    </row>
    <row r="49" spans="1:12" ht="16.5" x14ac:dyDescent="0.2">
      <c r="A49" s="740" t="s">
        <v>159</v>
      </c>
      <c r="B49" s="741"/>
      <c r="C49" s="439" t="s">
        <v>27</v>
      </c>
      <c r="D49" s="428">
        <v>22002</v>
      </c>
      <c r="E49" s="428">
        <v>21934</v>
      </c>
      <c r="F49" s="428" t="s">
        <v>327</v>
      </c>
      <c r="G49" s="434"/>
      <c r="H49" s="443"/>
      <c r="I49" s="113"/>
      <c r="J49" s="759"/>
      <c r="K49" s="4"/>
    </row>
    <row r="50" spans="1:12" ht="16.5" x14ac:dyDescent="0.2">
      <c r="A50" s="740" t="s">
        <v>160</v>
      </c>
      <c r="B50" s="741"/>
      <c r="C50" s="439" t="s">
        <v>27</v>
      </c>
      <c r="D50" s="428">
        <v>17711</v>
      </c>
      <c r="E50" s="428">
        <v>18032</v>
      </c>
      <c r="F50" s="428" t="s">
        <v>327</v>
      </c>
      <c r="G50" s="434"/>
      <c r="H50" s="443"/>
      <c r="I50" s="113"/>
      <c r="J50" s="759"/>
      <c r="K50" s="4"/>
    </row>
    <row r="51" spans="1:12" ht="18" customHeight="1" x14ac:dyDescent="0.2">
      <c r="A51" s="760" t="s">
        <v>222</v>
      </c>
      <c r="B51" s="761"/>
      <c r="C51" s="439"/>
      <c r="D51" s="428"/>
      <c r="E51" s="428"/>
      <c r="F51" s="428"/>
      <c r="G51" s="434"/>
      <c r="H51" s="443"/>
      <c r="I51" s="113"/>
      <c r="J51" s="759"/>
      <c r="K51" s="4"/>
    </row>
    <row r="52" spans="1:12" ht="19.5" customHeight="1" x14ac:dyDescent="0.2">
      <c r="A52" s="760" t="s">
        <v>147</v>
      </c>
      <c r="B52" s="761"/>
      <c r="C52" s="439" t="s">
        <v>27</v>
      </c>
      <c r="D52" s="428">
        <v>35020</v>
      </c>
      <c r="E52" s="428" t="s">
        <v>561</v>
      </c>
      <c r="F52" s="428" t="s">
        <v>556</v>
      </c>
      <c r="G52" s="434">
        <v>237</v>
      </c>
      <c r="H52" s="443">
        <v>100.7</v>
      </c>
      <c r="I52" s="113"/>
      <c r="J52" s="759"/>
      <c r="K52" s="4"/>
      <c r="L52" s="4"/>
    </row>
    <row r="53" spans="1:12" ht="19.5" x14ac:dyDescent="0.2">
      <c r="A53" s="740" t="s">
        <v>159</v>
      </c>
      <c r="B53" s="741"/>
      <c r="C53" s="439" t="s">
        <v>27</v>
      </c>
      <c r="D53" s="428">
        <v>21659</v>
      </c>
      <c r="E53" s="428" t="s">
        <v>562</v>
      </c>
      <c r="F53" s="428" t="s">
        <v>557</v>
      </c>
      <c r="G53" s="434">
        <v>285</v>
      </c>
      <c r="H53" s="443">
        <v>101.3</v>
      </c>
      <c r="I53" s="113"/>
      <c r="J53" s="759"/>
      <c r="K53" s="4"/>
    </row>
    <row r="54" spans="1:12" ht="19.5" x14ac:dyDescent="0.2">
      <c r="A54" s="740" t="s">
        <v>160</v>
      </c>
      <c r="B54" s="741"/>
      <c r="C54" s="439" t="s">
        <v>27</v>
      </c>
      <c r="D54" s="428">
        <v>13361</v>
      </c>
      <c r="E54" s="428" t="s">
        <v>563</v>
      </c>
      <c r="F54" s="428" t="s">
        <v>558</v>
      </c>
      <c r="G54" s="434">
        <v>-48</v>
      </c>
      <c r="H54" s="443">
        <v>99.6</v>
      </c>
      <c r="I54" s="113"/>
      <c r="J54" s="759"/>
      <c r="K54" s="4"/>
      <c r="L54" s="4"/>
    </row>
    <row r="55" spans="1:12" ht="16.5" x14ac:dyDescent="0.2">
      <c r="A55" s="755" t="s">
        <v>146</v>
      </c>
      <c r="B55" s="756"/>
      <c r="C55" s="439" t="s">
        <v>27</v>
      </c>
      <c r="D55" s="428">
        <v>1950</v>
      </c>
      <c r="E55" s="428" t="s">
        <v>327</v>
      </c>
      <c r="F55" s="428" t="s">
        <v>327</v>
      </c>
      <c r="G55" s="434"/>
      <c r="H55" s="443"/>
      <c r="I55" s="113"/>
      <c r="J55" s="759"/>
      <c r="K55" s="4"/>
      <c r="L55" s="48"/>
    </row>
    <row r="56" spans="1:12" ht="16.5" x14ac:dyDescent="0.2">
      <c r="A56" s="740" t="s">
        <v>159</v>
      </c>
      <c r="B56" s="741"/>
      <c r="C56" s="439" t="s">
        <v>27</v>
      </c>
      <c r="D56" s="428">
        <v>341</v>
      </c>
      <c r="E56" s="428" t="s">
        <v>327</v>
      </c>
      <c r="F56" s="428" t="s">
        <v>327</v>
      </c>
      <c r="G56" s="434"/>
      <c r="H56" s="443"/>
      <c r="I56" s="113"/>
      <c r="J56" s="759"/>
      <c r="K56" s="4"/>
    </row>
    <row r="57" spans="1:12" ht="16.5" x14ac:dyDescent="0.2">
      <c r="A57" s="740" t="s">
        <v>160</v>
      </c>
      <c r="B57" s="741"/>
      <c r="C57" s="439" t="s">
        <v>27</v>
      </c>
      <c r="D57" s="428">
        <v>1609</v>
      </c>
      <c r="E57" s="428" t="s">
        <v>327</v>
      </c>
      <c r="F57" s="428" t="s">
        <v>327</v>
      </c>
      <c r="G57" s="434"/>
      <c r="H57" s="443"/>
      <c r="I57" s="113"/>
      <c r="J57" s="759"/>
      <c r="K57" s="4"/>
    </row>
    <row r="58" spans="1:12" ht="33.75" customHeight="1" thickBot="1" x14ac:dyDescent="0.25">
      <c r="A58" s="762" t="s">
        <v>238</v>
      </c>
      <c r="B58" s="763"/>
      <c r="C58" s="440" t="s">
        <v>27</v>
      </c>
      <c r="D58" s="429">
        <v>2743</v>
      </c>
      <c r="E58" s="429" t="s">
        <v>327</v>
      </c>
      <c r="F58" s="429" t="s">
        <v>327</v>
      </c>
      <c r="G58" s="157"/>
      <c r="H58" s="444"/>
      <c r="I58" s="114"/>
      <c r="J58" s="759"/>
      <c r="K58" s="4"/>
    </row>
    <row r="59" spans="1:12" ht="34.5" customHeight="1" x14ac:dyDescent="0.2">
      <c r="A59" s="736" t="s">
        <v>326</v>
      </c>
      <c r="B59" s="736"/>
      <c r="C59" s="736"/>
      <c r="D59" s="736"/>
      <c r="E59" s="736"/>
      <c r="F59" s="736"/>
      <c r="G59" s="736"/>
      <c r="H59" s="736"/>
    </row>
    <row r="60" spans="1:12" ht="16.5" x14ac:dyDescent="0.2">
      <c r="A60" s="737" t="s">
        <v>559</v>
      </c>
      <c r="B60" s="737"/>
      <c r="C60" s="737"/>
      <c r="D60" s="737"/>
      <c r="E60" s="737"/>
      <c r="F60" s="737"/>
      <c r="G60" s="737"/>
      <c r="H60" s="737"/>
    </row>
    <row r="66" spans="2:9" x14ac:dyDescent="0.2">
      <c r="B66" s="11"/>
      <c r="C66" s="11"/>
      <c r="D66" s="11"/>
      <c r="E66" s="11"/>
      <c r="F66" s="11"/>
      <c r="G66" s="11"/>
      <c r="H66" s="11"/>
      <c r="I66" s="11"/>
    </row>
  </sheetData>
  <mergeCells count="53">
    <mergeCell ref="A1:I1"/>
    <mergeCell ref="D2:H2"/>
    <mergeCell ref="A3:A5"/>
    <mergeCell ref="B3:B5"/>
    <mergeCell ref="C3:C5"/>
    <mergeCell ref="D3:D5"/>
    <mergeCell ref="E3:E5"/>
    <mergeCell ref="F3:F5"/>
    <mergeCell ref="G3:H4"/>
    <mergeCell ref="A23:H23"/>
    <mergeCell ref="A24:H24"/>
    <mergeCell ref="A25:H25"/>
    <mergeCell ref="A27:H27"/>
    <mergeCell ref="A29:B30"/>
    <mergeCell ref="C29:C30"/>
    <mergeCell ref="D29:D30"/>
    <mergeCell ref="E29:E30"/>
    <mergeCell ref="F29:F30"/>
    <mergeCell ref="G29:H29"/>
    <mergeCell ref="A41:H41"/>
    <mergeCell ref="A42:H42"/>
    <mergeCell ref="A31:B31"/>
    <mergeCell ref="A32:B32"/>
    <mergeCell ref="A33:B33"/>
    <mergeCell ref="A34:B34"/>
    <mergeCell ref="A35:B35"/>
    <mergeCell ref="A36:B36"/>
    <mergeCell ref="J49:J58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22:H22"/>
    <mergeCell ref="A59:H59"/>
    <mergeCell ref="A60:H60"/>
    <mergeCell ref="A48:B48"/>
    <mergeCell ref="A49:B49"/>
    <mergeCell ref="A44:H44"/>
    <mergeCell ref="A46:B47"/>
    <mergeCell ref="C46:C47"/>
    <mergeCell ref="D46:D47"/>
    <mergeCell ref="E46:E47"/>
    <mergeCell ref="F46:F47"/>
    <mergeCell ref="G46:H46"/>
    <mergeCell ref="A37:B37"/>
    <mergeCell ref="A38:B38"/>
    <mergeCell ref="A39:B39"/>
    <mergeCell ref="A40:B40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60" orientation="portrait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R28"/>
  <sheetViews>
    <sheetView zoomScale="71" zoomScaleNormal="71" workbookViewId="0">
      <selection activeCell="F58" sqref="F58"/>
    </sheetView>
  </sheetViews>
  <sheetFormatPr defaultColWidth="9.140625" defaultRowHeight="12.75" x14ac:dyDescent="0.2"/>
  <cols>
    <col min="1" max="1" width="47.85546875" style="2" customWidth="1"/>
    <col min="2" max="2" width="10.85546875" style="2" customWidth="1"/>
    <col min="3" max="3" width="18.5703125" style="2" customWidth="1"/>
    <col min="4" max="4" width="17.7109375" style="2" customWidth="1"/>
    <col min="5" max="5" width="18.140625" style="2" customWidth="1"/>
    <col min="6" max="6" width="13" style="2" customWidth="1"/>
    <col min="7" max="7" width="16.28515625" style="2" customWidth="1"/>
    <col min="8" max="8" width="14.5703125" style="2" customWidth="1"/>
    <col min="9" max="16384" width="9.140625" style="2"/>
  </cols>
  <sheetData>
    <row r="1" spans="1:13" ht="24.75" customHeight="1" x14ac:dyDescent="0.3">
      <c r="A1" s="799" t="s">
        <v>38</v>
      </c>
      <c r="B1" s="799"/>
      <c r="C1" s="799"/>
      <c r="D1" s="799"/>
      <c r="E1" s="799"/>
      <c r="F1" s="799"/>
      <c r="G1" s="799"/>
      <c r="H1" s="799"/>
    </row>
    <row r="2" spans="1:13" ht="19.5" thickBot="1" x14ac:dyDescent="0.25">
      <c r="A2" s="470"/>
      <c r="B2" s="470"/>
      <c r="C2" s="470"/>
      <c r="D2" s="470"/>
      <c r="E2" s="470"/>
      <c r="F2" s="470"/>
      <c r="H2" s="10"/>
    </row>
    <row r="3" spans="1:13" ht="51.75" thickBot="1" x14ac:dyDescent="0.25">
      <c r="A3" s="697" t="s">
        <v>62</v>
      </c>
      <c r="B3" s="699" t="s">
        <v>278</v>
      </c>
      <c r="C3" s="801" t="s">
        <v>60</v>
      </c>
      <c r="D3" s="802"/>
      <c r="E3" s="802"/>
      <c r="F3" s="803"/>
      <c r="G3" s="476" t="s">
        <v>138</v>
      </c>
      <c r="H3" s="477" t="s">
        <v>56</v>
      </c>
      <c r="M3" s="28"/>
    </row>
    <row r="4" spans="1:13" ht="54.75" customHeight="1" thickBot="1" x14ac:dyDescent="0.25">
      <c r="A4" s="698"/>
      <c r="B4" s="800"/>
      <c r="C4" s="478" t="s">
        <v>408</v>
      </c>
      <c r="D4" s="471" t="s">
        <v>317</v>
      </c>
      <c r="E4" s="471" t="s">
        <v>409</v>
      </c>
      <c r="F4" s="479" t="s">
        <v>410</v>
      </c>
      <c r="G4" s="480" t="s">
        <v>409</v>
      </c>
      <c r="H4" s="471" t="s">
        <v>409</v>
      </c>
      <c r="M4" s="417"/>
    </row>
    <row r="5" spans="1:13" ht="36.75" customHeight="1" x14ac:dyDescent="0.2">
      <c r="A5" s="481" t="s">
        <v>151</v>
      </c>
      <c r="B5" s="482" t="s">
        <v>27</v>
      </c>
      <c r="C5" s="483">
        <v>1587</v>
      </c>
      <c r="D5" s="472">
        <v>1681</v>
      </c>
      <c r="E5" s="296">
        <v>1567</v>
      </c>
      <c r="F5" s="419">
        <f>E5-C5</f>
        <v>-20</v>
      </c>
      <c r="G5" s="601">
        <v>277</v>
      </c>
      <c r="H5" s="419">
        <v>24200</v>
      </c>
      <c r="M5" s="29"/>
    </row>
    <row r="6" spans="1:13" ht="20.25" customHeight="1" thickBot="1" x14ac:dyDescent="0.25">
      <c r="A6" s="484" t="s">
        <v>30</v>
      </c>
      <c r="B6" s="485" t="s">
        <v>27</v>
      </c>
      <c r="C6" s="486">
        <v>879</v>
      </c>
      <c r="D6" s="473">
        <v>998</v>
      </c>
      <c r="E6" s="418">
        <v>886</v>
      </c>
      <c r="F6" s="420">
        <f t="shared" ref="F6:F9" si="0">E6-C6</f>
        <v>7</v>
      </c>
      <c r="G6" s="303">
        <v>209</v>
      </c>
      <c r="H6" s="420">
        <v>20200</v>
      </c>
      <c r="M6" s="29"/>
    </row>
    <row r="7" spans="1:13" ht="35.25" customHeight="1" thickBot="1" x14ac:dyDescent="0.25">
      <c r="A7" s="487" t="s">
        <v>37</v>
      </c>
      <c r="B7" s="488" t="s">
        <v>28</v>
      </c>
      <c r="C7" s="489">
        <v>0.71</v>
      </c>
      <c r="D7" s="474">
        <v>0.8</v>
      </c>
      <c r="E7" s="239">
        <v>0.73</v>
      </c>
      <c r="F7" s="233">
        <f t="shared" si="0"/>
        <v>2.0000000000000018E-2</v>
      </c>
      <c r="G7" s="292">
        <v>1.4</v>
      </c>
      <c r="H7" s="494">
        <v>1.3</v>
      </c>
      <c r="M7" s="29"/>
    </row>
    <row r="8" spans="1:13" ht="54.75" customHeight="1" thickBot="1" x14ac:dyDescent="0.25">
      <c r="A8" s="490" t="s">
        <v>48</v>
      </c>
      <c r="B8" s="488" t="s">
        <v>336</v>
      </c>
      <c r="C8" s="491" t="s">
        <v>411</v>
      </c>
      <c r="D8" s="475">
        <v>1998</v>
      </c>
      <c r="E8" s="491" t="s">
        <v>412</v>
      </c>
      <c r="F8" s="419">
        <v>-805</v>
      </c>
      <c r="G8" s="608">
        <v>253</v>
      </c>
      <c r="H8" s="414">
        <v>42200</v>
      </c>
      <c r="M8" s="29"/>
    </row>
    <row r="9" spans="1:13" ht="43.5" customHeight="1" thickBot="1" x14ac:dyDescent="0.25">
      <c r="A9" s="492" t="s">
        <v>45</v>
      </c>
      <c r="B9" s="488" t="s">
        <v>27</v>
      </c>
      <c r="C9" s="489">
        <v>0.4</v>
      </c>
      <c r="D9" s="474">
        <v>0.8</v>
      </c>
      <c r="E9" s="239">
        <v>0.51</v>
      </c>
      <c r="F9" s="233">
        <f t="shared" si="0"/>
        <v>0.10999999999999999</v>
      </c>
      <c r="G9" s="292">
        <v>1.3</v>
      </c>
      <c r="H9" s="422">
        <v>0.57299999999999995</v>
      </c>
    </row>
    <row r="10" spans="1:13" ht="33" hidden="1" x14ac:dyDescent="0.2">
      <c r="A10" s="51" t="s">
        <v>154</v>
      </c>
      <c r="B10" s="52"/>
      <c r="C10" s="53"/>
      <c r="D10" s="309"/>
      <c r="E10" s="54"/>
      <c r="F10" s="493"/>
      <c r="G10" s="71"/>
      <c r="H10" s="55"/>
    </row>
    <row r="11" spans="1:13" ht="21" hidden="1" customHeight="1" x14ac:dyDescent="0.2">
      <c r="A11" s="56" t="s">
        <v>155</v>
      </c>
      <c r="B11" s="57" t="s">
        <v>28</v>
      </c>
      <c r="C11" s="58">
        <v>21.5</v>
      </c>
      <c r="D11" s="1"/>
      <c r="E11" s="49">
        <v>29.4</v>
      </c>
      <c r="F11" s="421">
        <f>E11-C11</f>
        <v>7.8999999999999986</v>
      </c>
      <c r="G11" s="72"/>
      <c r="H11" s="59"/>
    </row>
    <row r="12" spans="1:13" ht="21" hidden="1" customHeight="1" x14ac:dyDescent="0.2">
      <c r="A12" s="56" t="s">
        <v>156</v>
      </c>
      <c r="B12" s="57" t="s">
        <v>28</v>
      </c>
      <c r="C12" s="58">
        <v>69.2</v>
      </c>
      <c r="D12" s="1"/>
      <c r="E12" s="49">
        <v>64.7</v>
      </c>
      <c r="F12" s="421">
        <f>E12-C12</f>
        <v>-4.5</v>
      </c>
      <c r="G12" s="72"/>
      <c r="H12" s="59"/>
    </row>
    <row r="13" spans="1:13" ht="17.25" hidden="1" customHeight="1" thickBot="1" x14ac:dyDescent="0.25">
      <c r="A13" s="60" t="s">
        <v>157</v>
      </c>
      <c r="B13" s="61" t="s">
        <v>28</v>
      </c>
      <c r="C13" s="50">
        <v>9.3000000000000007</v>
      </c>
      <c r="D13" s="310"/>
      <c r="E13" s="62">
        <v>5.9</v>
      </c>
      <c r="F13" s="422">
        <f>E13-C13</f>
        <v>-3.4000000000000004</v>
      </c>
      <c r="G13" s="73"/>
      <c r="H13" s="63"/>
    </row>
    <row r="14" spans="1:13" s="64" customFormat="1" ht="17.25" customHeight="1" x14ac:dyDescent="0.2">
      <c r="A14" s="355" t="s">
        <v>392</v>
      </c>
      <c r="B14" s="356"/>
      <c r="C14" s="357"/>
      <c r="D14" s="357"/>
      <c r="E14" s="357"/>
      <c r="F14" s="357"/>
      <c r="G14" s="358"/>
      <c r="H14" s="358"/>
    </row>
    <row r="15" spans="1:13" s="4" customFormat="1" ht="40.5" customHeight="1" x14ac:dyDescent="0.2">
      <c r="A15" s="124"/>
      <c r="B15" s="109"/>
      <c r="C15" s="109"/>
      <c r="D15" s="109"/>
      <c r="E15" s="109"/>
      <c r="F15" s="109"/>
      <c r="G15" s="109"/>
      <c r="H15" s="109"/>
      <c r="I15" s="109"/>
    </row>
    <row r="16" spans="1:13" s="4" customFormat="1" ht="19.5" customHeight="1" x14ac:dyDescent="0.25">
      <c r="A16" s="5"/>
      <c r="B16" s="134"/>
      <c r="C16" s="125"/>
      <c r="D16" s="125"/>
      <c r="E16" s="135"/>
    </row>
    <row r="17" spans="1:18" s="4" customFormat="1" ht="19.5" customHeight="1" x14ac:dyDescent="0.25">
      <c r="A17" s="5"/>
      <c r="B17" s="134"/>
      <c r="C17" s="125"/>
      <c r="D17" s="125"/>
      <c r="E17" s="135"/>
    </row>
    <row r="18" spans="1:18" s="4" customFormat="1" ht="21.75" customHeight="1" x14ac:dyDescent="0.25">
      <c r="A18" s="5"/>
      <c r="B18" s="134"/>
      <c r="C18" s="125"/>
      <c r="D18" s="125"/>
      <c r="E18" s="135"/>
    </row>
    <row r="19" spans="1:18" s="4" customFormat="1" ht="19.5" customHeight="1" x14ac:dyDescent="0.25">
      <c r="A19" s="5"/>
      <c r="B19" s="134"/>
      <c r="C19" s="125"/>
      <c r="D19" s="125"/>
      <c r="E19" s="135"/>
    </row>
    <row r="20" spans="1:18" s="4" customFormat="1" ht="19.5" customHeight="1" x14ac:dyDescent="0.25">
      <c r="A20" s="5"/>
      <c r="B20" s="134"/>
      <c r="C20" s="125"/>
      <c r="D20" s="125"/>
      <c r="E20" s="135"/>
    </row>
    <row r="21" spans="1:18" s="4" customFormat="1" ht="19.5" customHeight="1" x14ac:dyDescent="0.25">
      <c r="A21" s="5"/>
      <c r="B21" s="134"/>
      <c r="C21" s="125"/>
      <c r="D21" s="125"/>
      <c r="E21" s="135"/>
    </row>
    <row r="22" spans="1:18" s="4" customFormat="1" ht="19.5" customHeight="1" x14ac:dyDescent="0.25">
      <c r="A22" s="5"/>
      <c r="B22" s="134"/>
      <c r="C22" s="125"/>
      <c r="D22" s="125"/>
      <c r="E22" s="135"/>
      <c r="P22" s="22"/>
      <c r="Q22" s="68"/>
      <c r="R22" s="68"/>
    </row>
    <row r="23" spans="1:18" s="4" customFormat="1" ht="19.5" customHeight="1" x14ac:dyDescent="0.25">
      <c r="A23" s="5"/>
      <c r="B23" s="134"/>
      <c r="C23" s="125"/>
      <c r="D23" s="125"/>
      <c r="E23" s="135"/>
      <c r="P23" s="22"/>
      <c r="Q23" s="68"/>
      <c r="R23" s="68"/>
    </row>
    <row r="24" spans="1:18" ht="15.75" x14ac:dyDescent="0.25">
      <c r="P24" s="22"/>
      <c r="Q24" s="68"/>
      <c r="R24" s="68"/>
    </row>
    <row r="25" spans="1:18" ht="15.75" x14ac:dyDescent="0.25">
      <c r="P25" s="22"/>
      <c r="Q25" s="68"/>
      <c r="R25" s="68"/>
    </row>
    <row r="26" spans="1:18" ht="15.75" x14ac:dyDescent="0.25">
      <c r="P26" s="22"/>
      <c r="Q26" s="68"/>
      <c r="R26" s="68"/>
    </row>
    <row r="28" spans="1:18" ht="25.5" customHeight="1" x14ac:dyDescent="0.2"/>
  </sheetData>
  <mergeCells count="4">
    <mergeCell ref="A1:H1"/>
    <mergeCell ref="A3:A4"/>
    <mergeCell ref="B3:B4"/>
    <mergeCell ref="C3:F3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57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00B050"/>
  </sheetPr>
  <dimension ref="A1:N98"/>
  <sheetViews>
    <sheetView zoomScale="71" zoomScaleNormal="71" zoomScaleSheetLayoutView="62" zoomScalePageLayoutView="80" workbookViewId="0">
      <selection activeCell="F58" sqref="F58"/>
    </sheetView>
  </sheetViews>
  <sheetFormatPr defaultColWidth="9.140625" defaultRowHeight="15.75" x14ac:dyDescent="0.25"/>
  <cols>
    <col min="1" max="1" width="18.28515625" style="4" customWidth="1"/>
    <col min="2" max="2" width="10" style="4" customWidth="1"/>
    <col min="3" max="3" width="14.7109375" style="4" customWidth="1"/>
    <col min="4" max="4" width="14" style="4" customWidth="1"/>
    <col min="5" max="5" width="11.7109375" style="4" customWidth="1"/>
    <col min="6" max="6" width="15.140625" style="4" customWidth="1"/>
    <col min="7" max="7" width="11.7109375" style="4" customWidth="1"/>
    <col min="8" max="8" width="11.140625" style="14" customWidth="1"/>
    <col min="9" max="9" width="14.5703125" style="14" bestFit="1" customWidth="1"/>
    <col min="10" max="10" width="13.7109375" style="14" customWidth="1"/>
    <col min="11" max="11" width="10.28515625" style="4" customWidth="1"/>
    <col min="12" max="12" width="9.140625" style="4"/>
    <col min="13" max="14" width="10" style="4" bestFit="1" customWidth="1"/>
    <col min="15" max="16384" width="9.140625" style="4"/>
  </cols>
  <sheetData>
    <row r="1" spans="1:13" ht="34.5" customHeight="1" thickBot="1" x14ac:dyDescent="0.3">
      <c r="A1" s="812" t="s">
        <v>236</v>
      </c>
      <c r="B1" s="812"/>
      <c r="C1" s="812"/>
      <c r="D1" s="812"/>
      <c r="E1" s="812"/>
      <c r="F1" s="812"/>
      <c r="G1" s="812"/>
      <c r="H1" s="812"/>
      <c r="I1" s="812"/>
      <c r="J1" s="812"/>
      <c r="K1" s="98"/>
      <c r="L1" s="21"/>
      <c r="M1" s="21"/>
    </row>
    <row r="2" spans="1:13" ht="22.5" customHeight="1" thickBot="1" x14ac:dyDescent="0.3">
      <c r="A2" s="823"/>
      <c r="B2" s="815" t="s">
        <v>230</v>
      </c>
      <c r="C2" s="816"/>
      <c r="D2" s="817"/>
      <c r="E2" s="815" t="s">
        <v>56</v>
      </c>
      <c r="F2" s="816"/>
      <c r="G2" s="817"/>
      <c r="H2" s="826" t="s">
        <v>24</v>
      </c>
      <c r="I2" s="816"/>
      <c r="J2" s="817"/>
      <c r="K2" s="19"/>
      <c r="L2" s="21"/>
      <c r="M2" s="21"/>
    </row>
    <row r="3" spans="1:13" ht="14.25" x14ac:dyDescent="0.2">
      <c r="A3" s="824"/>
      <c r="B3" s="827" t="s">
        <v>21</v>
      </c>
      <c r="C3" s="828" t="s">
        <v>25</v>
      </c>
      <c r="D3" s="813" t="s">
        <v>338</v>
      </c>
      <c r="E3" s="818" t="s">
        <v>21</v>
      </c>
      <c r="F3" s="820" t="s">
        <v>25</v>
      </c>
      <c r="G3" s="822" t="s">
        <v>338</v>
      </c>
      <c r="H3" s="829" t="s">
        <v>21</v>
      </c>
      <c r="I3" s="828" t="s">
        <v>25</v>
      </c>
      <c r="J3" s="813" t="s">
        <v>338</v>
      </c>
      <c r="K3" s="20"/>
      <c r="L3" s="20"/>
      <c r="M3" s="20"/>
    </row>
    <row r="4" spans="1:13" ht="55.5" customHeight="1" thickBot="1" x14ac:dyDescent="0.25">
      <c r="A4" s="825"/>
      <c r="B4" s="819"/>
      <c r="C4" s="821"/>
      <c r="D4" s="814"/>
      <c r="E4" s="819"/>
      <c r="F4" s="821"/>
      <c r="G4" s="814"/>
      <c r="H4" s="830"/>
      <c r="I4" s="821"/>
      <c r="J4" s="814"/>
      <c r="K4" s="20"/>
      <c r="L4" s="20"/>
      <c r="M4" s="20"/>
    </row>
    <row r="5" spans="1:13" ht="18" hidden="1" customHeight="1" x14ac:dyDescent="0.25">
      <c r="A5" s="495" t="s">
        <v>9</v>
      </c>
      <c r="B5" s="496">
        <v>2679.4</v>
      </c>
      <c r="C5" s="497">
        <v>101.1</v>
      </c>
      <c r="D5" s="498">
        <v>101.1</v>
      </c>
      <c r="E5" s="496">
        <v>1662.34</v>
      </c>
      <c r="F5" s="499">
        <f>E5/1645.8*100</f>
        <v>101.00498237938996</v>
      </c>
      <c r="G5" s="500">
        <f t="shared" ref="G5:G10" si="0">E5/1645.8*100</f>
        <v>101.00498237938996</v>
      </c>
      <c r="H5" s="496">
        <v>1506.8</v>
      </c>
      <c r="I5" s="497">
        <v>102.2</v>
      </c>
      <c r="J5" s="498">
        <v>102.2</v>
      </c>
      <c r="K5" s="20"/>
      <c r="L5" s="20"/>
      <c r="M5" s="20"/>
    </row>
    <row r="6" spans="1:13" ht="18" hidden="1" customHeight="1" x14ac:dyDescent="0.25">
      <c r="A6" s="501" t="s">
        <v>10</v>
      </c>
      <c r="B6" s="502">
        <v>2703.1</v>
      </c>
      <c r="C6" s="503">
        <v>100.9</v>
      </c>
      <c r="D6" s="504">
        <v>102</v>
      </c>
      <c r="E6" s="502">
        <v>1671.55</v>
      </c>
      <c r="F6" s="505">
        <f t="shared" ref="F6:F11" si="1">E6/E5*100</f>
        <v>100.55403828338368</v>
      </c>
      <c r="G6" s="506">
        <f t="shared" si="0"/>
        <v>101.56458864989671</v>
      </c>
      <c r="H6" s="502">
        <v>1524.3</v>
      </c>
      <c r="I6" s="503">
        <v>101.2</v>
      </c>
      <c r="J6" s="504">
        <v>103.4</v>
      </c>
      <c r="K6" s="20"/>
      <c r="L6" s="20"/>
      <c r="M6" s="20"/>
    </row>
    <row r="7" spans="1:13" ht="18" hidden="1" customHeight="1" x14ac:dyDescent="0.25">
      <c r="A7" s="501" t="s">
        <v>11</v>
      </c>
      <c r="B7" s="502">
        <v>2800.3</v>
      </c>
      <c r="C7" s="503">
        <v>103.6</v>
      </c>
      <c r="D7" s="504">
        <v>105.6</v>
      </c>
      <c r="E7" s="502">
        <v>1684.83</v>
      </c>
      <c r="F7" s="505">
        <f t="shared" si="1"/>
        <v>100.79447219646435</v>
      </c>
      <c r="G7" s="506">
        <f t="shared" si="0"/>
        <v>102.37149106817354</v>
      </c>
      <c r="H7" s="502">
        <v>1542.5</v>
      </c>
      <c r="I7" s="503">
        <v>101.2</v>
      </c>
      <c r="J7" s="504">
        <v>104.7</v>
      </c>
      <c r="K7" s="20"/>
      <c r="L7" s="20"/>
      <c r="M7" s="20"/>
    </row>
    <row r="8" spans="1:13" ht="18" hidden="1" customHeight="1" x14ac:dyDescent="0.25">
      <c r="A8" s="501" t="s">
        <v>12</v>
      </c>
      <c r="B8" s="502">
        <v>2903.6</v>
      </c>
      <c r="C8" s="503">
        <v>103.7</v>
      </c>
      <c r="D8" s="504">
        <v>109.5</v>
      </c>
      <c r="E8" s="502">
        <v>1703.7</v>
      </c>
      <c r="F8" s="505">
        <f t="shared" si="1"/>
        <v>101.11999430209578</v>
      </c>
      <c r="G8" s="506">
        <f t="shared" si="0"/>
        <v>103.51804593510757</v>
      </c>
      <c r="H8" s="502">
        <v>1555.4</v>
      </c>
      <c r="I8" s="503">
        <v>100.8</v>
      </c>
      <c r="J8" s="504">
        <v>105.5</v>
      </c>
      <c r="K8" s="20"/>
      <c r="L8" s="19"/>
      <c r="M8" s="19"/>
    </row>
    <row r="9" spans="1:13" ht="18" hidden="1" customHeight="1" x14ac:dyDescent="0.25">
      <c r="A9" s="501" t="s">
        <v>13</v>
      </c>
      <c r="B9" s="502">
        <v>2944.1</v>
      </c>
      <c r="C9" s="503">
        <v>101.4</v>
      </c>
      <c r="D9" s="504">
        <v>111.1</v>
      </c>
      <c r="E9" s="502">
        <v>1752.4</v>
      </c>
      <c r="F9" s="505">
        <f t="shared" si="1"/>
        <v>102.85848447496626</v>
      </c>
      <c r="G9" s="506">
        <f t="shared" si="0"/>
        <v>106.47709320695104</v>
      </c>
      <c r="H9" s="502">
        <v>1589.8</v>
      </c>
      <c r="I9" s="503">
        <v>102.2</v>
      </c>
      <c r="J9" s="504">
        <v>107.9</v>
      </c>
      <c r="K9" s="13"/>
      <c r="L9" s="13"/>
      <c r="M9" s="13"/>
    </row>
    <row r="10" spans="1:13" ht="18" hidden="1" customHeight="1" x14ac:dyDescent="0.25">
      <c r="A10" s="501" t="s">
        <v>14</v>
      </c>
      <c r="B10" s="502">
        <v>2989.1</v>
      </c>
      <c r="C10" s="503">
        <v>101.5</v>
      </c>
      <c r="D10" s="504">
        <v>112.8</v>
      </c>
      <c r="E10" s="502">
        <v>1769.4</v>
      </c>
      <c r="F10" s="505">
        <f t="shared" si="1"/>
        <v>100.97009815110705</v>
      </c>
      <c r="G10" s="506">
        <f t="shared" si="0"/>
        <v>107.5100255195042</v>
      </c>
      <c r="H10" s="502">
        <v>1666.3</v>
      </c>
      <c r="I10" s="503">
        <v>102.2</v>
      </c>
      <c r="J10" s="504">
        <v>113.1</v>
      </c>
      <c r="K10" s="13"/>
      <c r="L10" s="13"/>
      <c r="M10" s="13"/>
    </row>
    <row r="11" spans="1:13" ht="18" hidden="1" customHeight="1" x14ac:dyDescent="0.25">
      <c r="A11" s="501" t="s">
        <v>116</v>
      </c>
      <c r="B11" s="502">
        <v>2970.1</v>
      </c>
      <c r="C11" s="503">
        <v>99.4</v>
      </c>
      <c r="D11" s="504">
        <v>112</v>
      </c>
      <c r="E11" s="502">
        <v>1775.6</v>
      </c>
      <c r="F11" s="505">
        <f t="shared" si="1"/>
        <v>100.35040126596586</v>
      </c>
      <c r="G11" s="506">
        <f>E11/1645.8*100</f>
        <v>107.88674200996475</v>
      </c>
      <c r="H11" s="502">
        <v>1726.5</v>
      </c>
      <c r="I11" s="505">
        <f t="shared" ref="I11:I17" si="2">H11/H10*100</f>
        <v>103.61279481485927</v>
      </c>
      <c r="J11" s="506">
        <f>H11/1473.8*100</f>
        <v>117.14615280227983</v>
      </c>
      <c r="K11" s="13"/>
      <c r="L11" s="13"/>
      <c r="M11" s="13"/>
    </row>
    <row r="12" spans="1:13" ht="18" hidden="1" customHeight="1" x14ac:dyDescent="0.25">
      <c r="A12" s="501" t="s">
        <v>124</v>
      </c>
      <c r="B12" s="502">
        <v>2889.4</v>
      </c>
      <c r="C12" s="505">
        <f t="shared" ref="C12:C17" si="3">B12/B11*100</f>
        <v>97.282919767011222</v>
      </c>
      <c r="D12" s="507">
        <f>B12/2650.25*100</f>
        <v>109.0236770116027</v>
      </c>
      <c r="E12" s="502">
        <v>1783.1</v>
      </c>
      <c r="F12" s="505">
        <f t="shared" ref="F12:F17" si="4">E12/E11*100</f>
        <v>100.42239243072764</v>
      </c>
      <c r="G12" s="506">
        <f>E12/1645.8*100</f>
        <v>108.3424474419735</v>
      </c>
      <c r="H12" s="502">
        <v>1656.9</v>
      </c>
      <c r="I12" s="505">
        <f t="shared" si="2"/>
        <v>95.968722849695922</v>
      </c>
      <c r="J12" s="506">
        <f>H12/1473.8*100</f>
        <v>112.42366671190123</v>
      </c>
      <c r="K12" s="13"/>
      <c r="L12" s="13"/>
      <c r="M12" s="13"/>
    </row>
    <row r="13" spans="1:13" ht="18" hidden="1" customHeight="1" x14ac:dyDescent="0.25">
      <c r="A13" s="508" t="s">
        <v>130</v>
      </c>
      <c r="B13" s="509">
        <v>2726.8</v>
      </c>
      <c r="C13" s="510">
        <f t="shared" si="3"/>
        <v>94.372534090122514</v>
      </c>
      <c r="D13" s="511">
        <f>B13/2650.25*100</f>
        <v>102.88840675407982</v>
      </c>
      <c r="E13" s="509">
        <v>1718.9</v>
      </c>
      <c r="F13" s="510">
        <f t="shared" si="4"/>
        <v>96.399528910324733</v>
      </c>
      <c r="G13" s="512">
        <f>E13/1645.8*100</f>
        <v>104.44160894397862</v>
      </c>
      <c r="H13" s="509">
        <v>1640.4</v>
      </c>
      <c r="I13" s="510">
        <f t="shared" si="2"/>
        <v>99.004164403403948</v>
      </c>
      <c r="J13" s="512">
        <f>H13/1473.8*100</f>
        <v>111.30411181978559</v>
      </c>
      <c r="K13" s="13"/>
      <c r="L13" s="13"/>
      <c r="M13" s="13"/>
    </row>
    <row r="14" spans="1:13" ht="18" hidden="1" customHeight="1" x14ac:dyDescent="0.25">
      <c r="A14" s="508" t="s">
        <v>131</v>
      </c>
      <c r="B14" s="509">
        <v>2842.3</v>
      </c>
      <c r="C14" s="510">
        <f t="shared" si="3"/>
        <v>104.23573419392696</v>
      </c>
      <c r="D14" s="511">
        <f>B14/2650.25*100</f>
        <v>107.24648618054901</v>
      </c>
      <c r="E14" s="509">
        <v>1788.9</v>
      </c>
      <c r="F14" s="510">
        <f t="shared" si="4"/>
        <v>104.07237186572809</v>
      </c>
      <c r="G14" s="512">
        <f>E14/1645.8*100</f>
        <v>108.69485964272695</v>
      </c>
      <c r="H14" s="509">
        <v>1706.3</v>
      </c>
      <c r="I14" s="510">
        <f t="shared" si="2"/>
        <v>104.01731285052425</v>
      </c>
      <c r="J14" s="512">
        <f>H14/1473.8*100</f>
        <v>115.77554620708372</v>
      </c>
      <c r="K14" s="13"/>
      <c r="L14" s="13"/>
      <c r="M14" s="13"/>
    </row>
    <row r="15" spans="1:13" ht="18" hidden="1" customHeight="1" thickBot="1" x14ac:dyDescent="0.3">
      <c r="A15" s="508" t="s">
        <v>135</v>
      </c>
      <c r="B15" s="509">
        <v>2955.4</v>
      </c>
      <c r="C15" s="510">
        <f t="shared" si="3"/>
        <v>103.97917179748795</v>
      </c>
      <c r="D15" s="511">
        <f>B15/2650.25*100</f>
        <v>111.51400811244223</v>
      </c>
      <c r="E15" s="509">
        <v>1847.5</v>
      </c>
      <c r="F15" s="510">
        <f t="shared" si="4"/>
        <v>103.27575605120465</v>
      </c>
      <c r="G15" s="512">
        <f>E15/1645.8*100</f>
        <v>112.25543808482198</v>
      </c>
      <c r="H15" s="509">
        <v>1754.5</v>
      </c>
      <c r="I15" s="510">
        <f t="shared" si="2"/>
        <v>102.82482564613491</v>
      </c>
      <c r="J15" s="512">
        <f>H15/1473.8*100</f>
        <v>119.04600352829422</v>
      </c>
      <c r="K15" s="13"/>
      <c r="L15" s="13"/>
      <c r="M15" s="13"/>
    </row>
    <row r="16" spans="1:13" ht="18" hidden="1" customHeight="1" x14ac:dyDescent="0.25">
      <c r="A16" s="513" t="s">
        <v>137</v>
      </c>
      <c r="B16" s="496">
        <v>3026.4</v>
      </c>
      <c r="C16" s="499">
        <f t="shared" si="3"/>
        <v>102.40238208025987</v>
      </c>
      <c r="D16" s="514">
        <f>B16/B16*100</f>
        <v>100</v>
      </c>
      <c r="E16" s="515">
        <v>1922.04</v>
      </c>
      <c r="F16" s="499">
        <f t="shared" si="4"/>
        <v>104.03464140730716</v>
      </c>
      <c r="G16" s="500">
        <f>E16/E16*100</f>
        <v>100</v>
      </c>
      <c r="H16" s="515">
        <v>1802</v>
      </c>
      <c r="I16" s="499">
        <f t="shared" si="2"/>
        <v>102.70732402393845</v>
      </c>
      <c r="J16" s="500">
        <f>H16/H16*100</f>
        <v>100</v>
      </c>
      <c r="K16" s="13"/>
      <c r="L16" s="13"/>
      <c r="M16" s="13"/>
    </row>
    <row r="17" spans="1:13" ht="18" hidden="1" customHeight="1" x14ac:dyDescent="0.25">
      <c r="A17" s="516" t="s">
        <v>9</v>
      </c>
      <c r="B17" s="517">
        <v>3049.23</v>
      </c>
      <c r="C17" s="510">
        <f t="shared" si="3"/>
        <v>100.75436161776368</v>
      </c>
      <c r="D17" s="511">
        <f>B17/B16*100</f>
        <v>100.75436161776368</v>
      </c>
      <c r="E17" s="517">
        <v>2038.6</v>
      </c>
      <c r="F17" s="510">
        <f t="shared" si="4"/>
        <v>106.06438991904434</v>
      </c>
      <c r="G17" s="512">
        <f>E17/1922*100</f>
        <v>106.06659729448491</v>
      </c>
      <c r="H17" s="517">
        <v>1880</v>
      </c>
      <c r="I17" s="510">
        <f t="shared" si="2"/>
        <v>104.32852386237515</v>
      </c>
      <c r="J17" s="512">
        <f>H17/1802*100</f>
        <v>104.32852386237515</v>
      </c>
      <c r="K17" s="13"/>
      <c r="L17" s="13"/>
      <c r="M17" s="13"/>
    </row>
    <row r="18" spans="1:13" ht="18" hidden="1" customHeight="1" x14ac:dyDescent="0.25">
      <c r="A18" s="516" t="s">
        <v>10</v>
      </c>
      <c r="B18" s="517">
        <v>3222.24</v>
      </c>
      <c r="C18" s="510">
        <f t="shared" ref="C18:C23" si="5">B18/B17*100</f>
        <v>105.67389144144586</v>
      </c>
      <c r="D18" s="511">
        <f>B18/B16*100</f>
        <v>106.4710547184774</v>
      </c>
      <c r="E18" s="517">
        <v>2109.6</v>
      </c>
      <c r="F18" s="510">
        <f t="shared" ref="F18:F23" si="6">E18/E17*100</f>
        <v>103.48278230157952</v>
      </c>
      <c r="G18" s="512">
        <f>E18/E16*100</f>
        <v>109.75838171942311</v>
      </c>
      <c r="H18" s="517">
        <v>1941</v>
      </c>
      <c r="I18" s="510">
        <f t="shared" ref="I18:I23" si="7">H18/H17*100</f>
        <v>103.24468085106382</v>
      </c>
      <c r="J18" s="512">
        <f>H18/H16*100</f>
        <v>107.71365149833518</v>
      </c>
      <c r="K18" s="13"/>
      <c r="L18" s="13"/>
      <c r="M18" s="13"/>
    </row>
    <row r="19" spans="1:13" ht="18" hidden="1" customHeight="1" x14ac:dyDescent="0.25">
      <c r="A19" s="516" t="s">
        <v>11</v>
      </c>
      <c r="B19" s="517">
        <v>3317.51</v>
      </c>
      <c r="C19" s="510">
        <f t="shared" si="5"/>
        <v>102.95663885992354</v>
      </c>
      <c r="D19" s="511">
        <f>B19/B16*100</f>
        <v>109.61901929685436</v>
      </c>
      <c r="E19" s="517">
        <v>2179.4</v>
      </c>
      <c r="F19" s="510">
        <f t="shared" si="6"/>
        <v>103.3086841107319</v>
      </c>
      <c r="G19" s="512">
        <f>E19/E16*100</f>
        <v>113.38993985557013</v>
      </c>
      <c r="H19" s="517">
        <v>1993.5</v>
      </c>
      <c r="I19" s="510">
        <f t="shared" si="7"/>
        <v>102.7047913446677</v>
      </c>
      <c r="J19" s="512">
        <f>H19/H16*100</f>
        <v>110.62708102108768</v>
      </c>
      <c r="K19" s="13"/>
      <c r="L19" s="13"/>
      <c r="M19" s="13"/>
    </row>
    <row r="20" spans="1:13" ht="16.5" hidden="1" customHeight="1" x14ac:dyDescent="0.25">
      <c r="A20" s="518" t="s">
        <v>12</v>
      </c>
      <c r="B20" s="517">
        <v>3437.04</v>
      </c>
      <c r="C20" s="510">
        <f t="shared" si="5"/>
        <v>103.60300345741234</v>
      </c>
      <c r="D20" s="511">
        <f>B20/B16*100</f>
        <v>113.56859635210151</v>
      </c>
      <c r="E20" s="517">
        <v>2274.83</v>
      </c>
      <c r="F20" s="510">
        <f t="shared" si="6"/>
        <v>104.37872809030007</v>
      </c>
      <c r="G20" s="512">
        <f>E20/E16*100</f>
        <v>118.35497700360034</v>
      </c>
      <c r="H20" s="509">
        <v>2070.3000000000002</v>
      </c>
      <c r="I20" s="510">
        <f t="shared" si="7"/>
        <v>103.85252069224981</v>
      </c>
      <c r="J20" s="512">
        <f>H20/H16*100</f>
        <v>114.88901220865706</v>
      </c>
      <c r="K20" s="13"/>
      <c r="L20" s="13"/>
      <c r="M20" s="13"/>
    </row>
    <row r="21" spans="1:13" ht="16.5" hidden="1" customHeight="1" x14ac:dyDescent="0.25">
      <c r="A21" s="519" t="s">
        <v>13</v>
      </c>
      <c r="B21" s="520">
        <v>3674.67</v>
      </c>
      <c r="C21" s="505">
        <f t="shared" si="5"/>
        <v>106.91379791913972</v>
      </c>
      <c r="D21" s="507">
        <f>B21/B16*100</f>
        <v>121.42049960348929</v>
      </c>
      <c r="E21" s="520">
        <v>2357.1</v>
      </c>
      <c r="F21" s="505">
        <f t="shared" si="6"/>
        <v>103.61653398275914</v>
      </c>
      <c r="G21" s="506">
        <f>E21/E16*100</f>
        <v>122.63532496722232</v>
      </c>
      <c r="H21" s="502">
        <v>2155.1999999999998</v>
      </c>
      <c r="I21" s="505">
        <f t="shared" si="7"/>
        <v>104.10085494855817</v>
      </c>
      <c r="J21" s="506">
        <f>H21/H16*100</f>
        <v>119.60044395116536</v>
      </c>
      <c r="K21" s="13"/>
      <c r="L21" s="13"/>
      <c r="M21" s="13"/>
    </row>
    <row r="22" spans="1:13" ht="16.5" hidden="1" customHeight="1" x14ac:dyDescent="0.25">
      <c r="A22" s="518" t="s">
        <v>14</v>
      </c>
      <c r="B22" s="517">
        <v>3705.87</v>
      </c>
      <c r="C22" s="510">
        <f t="shared" si="5"/>
        <v>100.84905583358506</v>
      </c>
      <c r="D22" s="511">
        <f>B22/B16*100</f>
        <v>122.45142743854083</v>
      </c>
      <c r="E22" s="517">
        <v>2355.83</v>
      </c>
      <c r="F22" s="510">
        <f t="shared" si="6"/>
        <v>99.946120232489079</v>
      </c>
      <c r="G22" s="512">
        <f>E22/E16*100</f>
        <v>122.56924933924371</v>
      </c>
      <c r="H22" s="509">
        <v>2173.9</v>
      </c>
      <c r="I22" s="510">
        <f t="shared" si="7"/>
        <v>100.86766889383819</v>
      </c>
      <c r="J22" s="512">
        <f>H22/H16*100</f>
        <v>120.63817980022198</v>
      </c>
      <c r="K22" s="13"/>
      <c r="L22" s="13"/>
      <c r="M22" s="13"/>
    </row>
    <row r="23" spans="1:13" ht="16.5" hidden="1" customHeight="1" x14ac:dyDescent="0.25">
      <c r="A23" s="518" t="s">
        <v>116</v>
      </c>
      <c r="B23" s="517">
        <v>3734.85</v>
      </c>
      <c r="C23" s="510">
        <f t="shared" si="5"/>
        <v>100.78200260667536</v>
      </c>
      <c r="D23" s="511">
        <f>B23/B16*100</f>
        <v>123.40900079302139</v>
      </c>
      <c r="E23" s="517">
        <v>2382.3000000000002</v>
      </c>
      <c r="F23" s="510">
        <f t="shared" si="6"/>
        <v>101.12359550561798</v>
      </c>
      <c r="G23" s="512">
        <f>E23/E16*100</f>
        <v>123.94643191608917</v>
      </c>
      <c r="H23" s="509">
        <v>2147.4</v>
      </c>
      <c r="I23" s="510">
        <f t="shared" si="7"/>
        <v>98.780992685956122</v>
      </c>
      <c r="J23" s="512">
        <f>H23/H16*100</f>
        <v>119.16759156492786</v>
      </c>
      <c r="K23" s="13"/>
      <c r="L23" s="13"/>
      <c r="M23" s="13"/>
    </row>
    <row r="24" spans="1:13" ht="16.5" hidden="1" customHeight="1" x14ac:dyDescent="0.25">
      <c r="A24" s="518" t="s">
        <v>124</v>
      </c>
      <c r="B24" s="520">
        <v>3311.01</v>
      </c>
      <c r="C24" s="505">
        <f t="shared" ref="C24:C31" si="8">B24/B23*100</f>
        <v>88.651753082453126</v>
      </c>
      <c r="D24" s="507">
        <f>B24/B16*100</f>
        <v>109.40424266455196</v>
      </c>
      <c r="E24" s="520">
        <v>2262.54</v>
      </c>
      <c r="F24" s="505">
        <f t="shared" ref="F24:F34" si="9">E24/E23*100</f>
        <v>94.972925324266456</v>
      </c>
      <c r="G24" s="506">
        <f>E24/E16*100</f>
        <v>117.71555222576013</v>
      </c>
      <c r="H24" s="502">
        <v>2068.1</v>
      </c>
      <c r="I24" s="505">
        <f t="shared" ref="I24:I31" si="10">H24/H23*100</f>
        <v>96.307162149576214</v>
      </c>
      <c r="J24" s="506">
        <f>H24/H16*100</f>
        <v>114.76692563817979</v>
      </c>
      <c r="K24" s="13"/>
      <c r="L24" s="13"/>
      <c r="M24" s="13"/>
    </row>
    <row r="25" spans="1:13" ht="16.5" hidden="1" customHeight="1" x14ac:dyDescent="0.25">
      <c r="A25" s="518" t="s">
        <v>130</v>
      </c>
      <c r="B25" s="517">
        <v>3270.26</v>
      </c>
      <c r="C25" s="510">
        <f t="shared" si="8"/>
        <v>98.769257718943777</v>
      </c>
      <c r="D25" s="511">
        <f>B25/B16*100</f>
        <v>108.05775839280993</v>
      </c>
      <c r="E25" s="517">
        <v>2196.8000000000002</v>
      </c>
      <c r="F25" s="510">
        <f t="shared" si="9"/>
        <v>97.094416010324693</v>
      </c>
      <c r="G25" s="512">
        <f>E25/E16*100</f>
        <v>114.29522798693057</v>
      </c>
      <c r="H25" s="509">
        <v>2037.8</v>
      </c>
      <c r="I25" s="510">
        <f t="shared" si="10"/>
        <v>98.534887094434509</v>
      </c>
      <c r="J25" s="512">
        <f>H25/H16*100</f>
        <v>113.08546059933407</v>
      </c>
      <c r="K25" s="13"/>
      <c r="L25" s="13"/>
      <c r="M25" s="13"/>
    </row>
    <row r="26" spans="1:13" ht="16.5" hidden="1" customHeight="1" x14ac:dyDescent="0.25">
      <c r="A26" s="518" t="s">
        <v>131</v>
      </c>
      <c r="B26" s="517">
        <v>3404.45</v>
      </c>
      <c r="C26" s="510">
        <f t="shared" si="8"/>
        <v>104.10334346504557</v>
      </c>
      <c r="D26" s="511">
        <f>B26/B16*100</f>
        <v>112.49173936029607</v>
      </c>
      <c r="E26" s="517">
        <v>2201.81</v>
      </c>
      <c r="F26" s="510">
        <f t="shared" si="9"/>
        <v>100.22805899490166</v>
      </c>
      <c r="G26" s="512">
        <f>E26/E16*100</f>
        <v>114.55588853509812</v>
      </c>
      <c r="H26" s="509">
        <v>2066.8000000000002</v>
      </c>
      <c r="I26" s="510">
        <f t="shared" si="10"/>
        <v>101.42310334674652</v>
      </c>
      <c r="J26" s="512">
        <f>H26/H16*100</f>
        <v>114.69478357380689</v>
      </c>
      <c r="K26" s="13"/>
      <c r="L26" s="13"/>
      <c r="M26" s="13"/>
    </row>
    <row r="27" spans="1:13" ht="16.5" hidden="1" customHeight="1" thickBot="1" x14ac:dyDescent="0.3">
      <c r="A27" s="518" t="s">
        <v>135</v>
      </c>
      <c r="B27" s="517">
        <v>3476.63</v>
      </c>
      <c r="C27" s="510">
        <f>B27/B26*100</f>
        <v>102.12016625299241</v>
      </c>
      <c r="D27" s="511">
        <f>B27/B16*100</f>
        <v>114.87675125561722</v>
      </c>
      <c r="E27" s="517">
        <v>2225.09</v>
      </c>
      <c r="F27" s="510">
        <f>E27/E26*100</f>
        <v>101.05731193881398</v>
      </c>
      <c r="G27" s="512">
        <f>E27/E16*100</f>
        <v>115.76710162119417</v>
      </c>
      <c r="H27" s="509">
        <v>2093.5</v>
      </c>
      <c r="I27" s="510">
        <f>H27/H26*100</f>
        <v>101.2918521385717</v>
      </c>
      <c r="J27" s="512">
        <f>H27/H16*100</f>
        <v>116.1764705882353</v>
      </c>
      <c r="K27" s="13"/>
      <c r="L27" s="13"/>
      <c r="M27" s="13"/>
    </row>
    <row r="28" spans="1:13" ht="16.5" hidden="1" customHeight="1" x14ac:dyDescent="0.25">
      <c r="A28" s="521" t="s">
        <v>150</v>
      </c>
      <c r="B28" s="515">
        <v>3437.58</v>
      </c>
      <c r="C28" s="499">
        <f>B28/B27*100</f>
        <v>98.876785852966805</v>
      </c>
      <c r="D28" s="500">
        <v>120.1</v>
      </c>
      <c r="E28" s="522">
        <v>2241.8000000000002</v>
      </c>
      <c r="F28" s="499">
        <f>E28/E27*100</f>
        <v>100.75098085920121</v>
      </c>
      <c r="G28" s="523">
        <f>E28/E16*100</f>
        <v>116.63649039562134</v>
      </c>
      <c r="H28" s="524">
        <v>2116.4</v>
      </c>
      <c r="I28" s="499">
        <f>H28/H27*100</f>
        <v>101.09386195366612</v>
      </c>
      <c r="J28" s="500">
        <f>H28/H16*100</f>
        <v>117.44728079911211</v>
      </c>
      <c r="K28" s="13"/>
      <c r="L28" s="13"/>
      <c r="M28" s="13"/>
    </row>
    <row r="29" spans="1:13" ht="16.5" hidden="1" customHeight="1" x14ac:dyDescent="0.25">
      <c r="A29" s="525" t="s">
        <v>9</v>
      </c>
      <c r="B29" s="520">
        <v>3458.68</v>
      </c>
      <c r="C29" s="505">
        <f>B29/B28*100</f>
        <v>100.61380389692749</v>
      </c>
      <c r="D29" s="506">
        <f t="shared" ref="D29:D34" si="11">B29/B$28*100</f>
        <v>100.61380389692749</v>
      </c>
      <c r="E29" s="526">
        <v>2295.15</v>
      </c>
      <c r="F29" s="505">
        <f>E29/E28*100</f>
        <v>102.37978410206084</v>
      </c>
      <c r="G29" s="527">
        <f t="shared" ref="G29:G34" si="12">E29/E$28*100</f>
        <v>102.37978410206084</v>
      </c>
      <c r="H29" s="502">
        <v>2159.42</v>
      </c>
      <c r="I29" s="505">
        <f>H29/H28*100</f>
        <v>102.03269703269704</v>
      </c>
      <c r="J29" s="506">
        <f t="shared" ref="J29:J34" si="13">H29/H$28*100</f>
        <v>102.03269703269704</v>
      </c>
      <c r="K29" s="13"/>
      <c r="L29" s="13"/>
      <c r="M29" s="13"/>
    </row>
    <row r="30" spans="1:13" ht="16.5" hidden="1" customHeight="1" x14ac:dyDescent="0.25">
      <c r="A30" s="525" t="s">
        <v>10</v>
      </c>
      <c r="B30" s="520">
        <v>3610.8</v>
      </c>
      <c r="C30" s="505">
        <f t="shared" si="8"/>
        <v>104.39820972162792</v>
      </c>
      <c r="D30" s="506">
        <f t="shared" si="11"/>
        <v>105.0390100012218</v>
      </c>
      <c r="E30" s="526">
        <v>2360.09</v>
      </c>
      <c r="F30" s="505">
        <f t="shared" si="9"/>
        <v>102.82944469860358</v>
      </c>
      <c r="G30" s="527">
        <f t="shared" si="12"/>
        <v>105.27656347577839</v>
      </c>
      <c r="H30" s="502">
        <v>2190.87</v>
      </c>
      <c r="I30" s="505">
        <f t="shared" si="10"/>
        <v>101.45640959146436</v>
      </c>
      <c r="J30" s="506">
        <f t="shared" si="13"/>
        <v>103.51871101871102</v>
      </c>
      <c r="K30" s="13"/>
      <c r="L30" s="13"/>
      <c r="M30" s="13"/>
    </row>
    <row r="31" spans="1:13" ht="16.5" hidden="1" customHeight="1" x14ac:dyDescent="0.25">
      <c r="A31" s="525" t="s">
        <v>11</v>
      </c>
      <c r="B31" s="520">
        <v>3757.48</v>
      </c>
      <c r="C31" s="505">
        <f t="shared" si="8"/>
        <v>104.06225767143016</v>
      </c>
      <c r="D31" s="506">
        <f t="shared" si="11"/>
        <v>109.30596524299072</v>
      </c>
      <c r="E31" s="526">
        <v>2423.02</v>
      </c>
      <c r="F31" s="505">
        <f t="shared" si="9"/>
        <v>102.66642373807777</v>
      </c>
      <c r="G31" s="527">
        <f t="shared" si="12"/>
        <v>108.08368275492906</v>
      </c>
      <c r="H31" s="502">
        <v>2204.0500000000002</v>
      </c>
      <c r="I31" s="505">
        <f t="shared" si="10"/>
        <v>100.60158749720432</v>
      </c>
      <c r="J31" s="506">
        <f t="shared" si="13"/>
        <v>104.14146664146664</v>
      </c>
      <c r="K31" s="13"/>
      <c r="L31" s="13"/>
      <c r="M31" s="13"/>
    </row>
    <row r="32" spans="1:13" ht="16.5" hidden="1" customHeight="1" x14ac:dyDescent="0.25">
      <c r="A32" s="525" t="s">
        <v>12</v>
      </c>
      <c r="B32" s="520">
        <v>3814.09</v>
      </c>
      <c r="C32" s="505">
        <f t="shared" ref="C32:C37" si="14">B32/B31*100</f>
        <v>101.50659484548154</v>
      </c>
      <c r="D32" s="506">
        <f t="shared" si="11"/>
        <v>110.95276328114548</v>
      </c>
      <c r="E32" s="526">
        <v>2406.36</v>
      </c>
      <c r="F32" s="505">
        <f t="shared" si="9"/>
        <v>99.312428291966228</v>
      </c>
      <c r="G32" s="527">
        <f t="shared" si="12"/>
        <v>107.34052993130521</v>
      </c>
      <c r="H32" s="502">
        <v>2212.92</v>
      </c>
      <c r="I32" s="505">
        <f t="shared" ref="I32:I37" si="15">H32/H31*100</f>
        <v>100.40244096095823</v>
      </c>
      <c r="J32" s="506">
        <f t="shared" si="13"/>
        <v>104.56057456057455</v>
      </c>
      <c r="K32" s="13"/>
      <c r="L32" s="13"/>
      <c r="M32" s="13"/>
    </row>
    <row r="33" spans="1:13" ht="16.5" hidden="1" customHeight="1" x14ac:dyDescent="0.25">
      <c r="A33" s="528" t="s">
        <v>13</v>
      </c>
      <c r="B33" s="517">
        <v>3947.2</v>
      </c>
      <c r="C33" s="510">
        <f t="shared" si="14"/>
        <v>103.48995435346306</v>
      </c>
      <c r="D33" s="512">
        <f t="shared" si="11"/>
        <v>114.82496407356338</v>
      </c>
      <c r="E33" s="529">
        <v>2406.1</v>
      </c>
      <c r="F33" s="530">
        <f t="shared" si="9"/>
        <v>99.989195299123978</v>
      </c>
      <c r="G33" s="531">
        <f t="shared" si="12"/>
        <v>107.32893210812739</v>
      </c>
      <c r="H33" s="532">
        <v>2240.4</v>
      </c>
      <c r="I33" s="510">
        <f t="shared" si="15"/>
        <v>101.2417981671276</v>
      </c>
      <c r="J33" s="512">
        <f t="shared" si="13"/>
        <v>105.85900585900585</v>
      </c>
      <c r="K33" s="13"/>
      <c r="L33" s="13"/>
      <c r="M33" s="13"/>
    </row>
    <row r="34" spans="1:13" ht="16.5" hidden="1" customHeight="1" x14ac:dyDescent="0.25">
      <c r="A34" s="525" t="s">
        <v>14</v>
      </c>
      <c r="B34" s="520">
        <v>3926.3</v>
      </c>
      <c r="C34" s="505">
        <f t="shared" si="14"/>
        <v>99.470510741791657</v>
      </c>
      <c r="D34" s="506">
        <f t="shared" si="11"/>
        <v>114.21697822305228</v>
      </c>
      <c r="E34" s="526">
        <v>2410.9299999999998</v>
      </c>
      <c r="F34" s="533">
        <f t="shared" si="9"/>
        <v>100.20073978637629</v>
      </c>
      <c r="G34" s="527">
        <f t="shared" si="12"/>
        <v>107.54438397716119</v>
      </c>
      <c r="H34" s="502">
        <v>2270.63</v>
      </c>
      <c r="I34" s="505">
        <f t="shared" si="15"/>
        <v>101.34931262274594</v>
      </c>
      <c r="J34" s="506">
        <f t="shared" si="13"/>
        <v>107.28737478737477</v>
      </c>
      <c r="K34" s="13"/>
      <c r="L34" s="13"/>
      <c r="M34" s="13"/>
    </row>
    <row r="35" spans="1:13" ht="16.5" hidden="1" customHeight="1" x14ac:dyDescent="0.25">
      <c r="A35" s="525" t="s">
        <v>116</v>
      </c>
      <c r="B35" s="520">
        <v>3709.52</v>
      </c>
      <c r="C35" s="505">
        <f t="shared" si="14"/>
        <v>94.478771362351324</v>
      </c>
      <c r="D35" s="506">
        <f>B35/B$28*100</f>
        <v>107.91079771234415</v>
      </c>
      <c r="E35" s="526">
        <v>2423.37</v>
      </c>
      <c r="F35" s="505">
        <f t="shared" ref="F35:F40" si="16">E35/E34*100</f>
        <v>100.51598345866533</v>
      </c>
      <c r="G35" s="527">
        <f>E35/E$28*100</f>
        <v>108.09929520920687</v>
      </c>
      <c r="H35" s="534">
        <v>2305.1999999999998</v>
      </c>
      <c r="I35" s="505">
        <f t="shared" si="15"/>
        <v>101.52248494911103</v>
      </c>
      <c r="J35" s="506">
        <f>H35/H$28*100</f>
        <v>108.92080892080891</v>
      </c>
      <c r="K35" s="13"/>
      <c r="L35" s="13"/>
      <c r="M35" s="13"/>
    </row>
    <row r="36" spans="1:13" ht="16.5" hidden="1" customHeight="1" x14ac:dyDescent="0.25">
      <c r="A36" s="525" t="s">
        <v>124</v>
      </c>
      <c r="B36" s="520">
        <v>3718.28</v>
      </c>
      <c r="C36" s="505">
        <f t="shared" si="14"/>
        <v>100.23614915137269</v>
      </c>
      <c r="D36" s="506">
        <f>B36/B$28*100</f>
        <v>108.16562814538135</v>
      </c>
      <c r="E36" s="526">
        <v>2428.86</v>
      </c>
      <c r="F36" s="505">
        <f t="shared" si="16"/>
        <v>100.22654402753193</v>
      </c>
      <c r="G36" s="527">
        <f>E36/E$28*100</f>
        <v>108.34418770630742</v>
      </c>
      <c r="H36" s="534">
        <v>2225.67</v>
      </c>
      <c r="I36" s="505">
        <f t="shared" si="15"/>
        <v>96.549973971889642</v>
      </c>
      <c r="J36" s="506">
        <f>H36/H$28*100</f>
        <v>105.16301266301267</v>
      </c>
      <c r="K36" s="13"/>
      <c r="L36" s="13"/>
      <c r="M36" s="13"/>
    </row>
    <row r="37" spans="1:13" ht="16.5" hidden="1" customHeight="1" x14ac:dyDescent="0.25">
      <c r="A37" s="535" t="s">
        <v>130</v>
      </c>
      <c r="B37" s="520">
        <v>3475.35</v>
      </c>
      <c r="C37" s="505">
        <f t="shared" si="14"/>
        <v>93.466602837871278</v>
      </c>
      <c r="D37" s="506">
        <f>B37/B$28*100</f>
        <v>101.09873806573229</v>
      </c>
      <c r="E37" s="526">
        <v>2313.62</v>
      </c>
      <c r="F37" s="505">
        <f t="shared" si="16"/>
        <v>95.25538730103834</v>
      </c>
      <c r="G37" s="506">
        <f>E37/E$28*100</f>
        <v>103.20367561780711</v>
      </c>
      <c r="H37" s="520">
        <v>2139.96</v>
      </c>
      <c r="I37" s="505">
        <f t="shared" si="15"/>
        <v>96.149024788041345</v>
      </c>
      <c r="J37" s="506">
        <f>H37/H$28*100</f>
        <v>101.11321111321112</v>
      </c>
      <c r="K37" s="13"/>
      <c r="L37" s="13"/>
      <c r="M37" s="13"/>
    </row>
    <row r="38" spans="1:13" ht="16.5" hidden="1" customHeight="1" x14ac:dyDescent="0.25">
      <c r="A38" s="535" t="s">
        <v>131</v>
      </c>
      <c r="B38" s="520">
        <v>3484.3</v>
      </c>
      <c r="C38" s="505">
        <f t="shared" ref="C38:C43" si="17">B38/B37*100</f>
        <v>100.25752801876071</v>
      </c>
      <c r="D38" s="506">
        <f>B38/B$28*100</f>
        <v>101.35909564286504</v>
      </c>
      <c r="E38" s="526">
        <v>2259.6999999999998</v>
      </c>
      <c r="F38" s="505">
        <f t="shared" si="16"/>
        <v>97.669453064893972</v>
      </c>
      <c r="G38" s="506">
        <f>E38/E$28*100</f>
        <v>100.79846551877954</v>
      </c>
      <c r="H38" s="520">
        <v>2101.3000000000002</v>
      </c>
      <c r="I38" s="505">
        <f t="shared" ref="I38:I43" si="18">H38/H37*100</f>
        <v>98.193424176152831</v>
      </c>
      <c r="J38" s="506">
        <f>H38/H$28*100</f>
        <v>99.286524286524298</v>
      </c>
      <c r="K38" s="13"/>
      <c r="L38" s="13"/>
      <c r="M38" s="13"/>
    </row>
    <row r="39" spans="1:13" ht="16.5" hidden="1" customHeight="1" thickBot="1" x14ac:dyDescent="0.3">
      <c r="A39" s="536" t="s">
        <v>135</v>
      </c>
      <c r="B39" s="537">
        <v>3509.28</v>
      </c>
      <c r="C39" s="538">
        <f t="shared" si="17"/>
        <v>100.71693022988835</v>
      </c>
      <c r="D39" s="539">
        <f>B39/B$28*100</f>
        <v>102.0857696402702</v>
      </c>
      <c r="E39" s="540">
        <v>2268.39</v>
      </c>
      <c r="F39" s="538">
        <f t="shared" si="16"/>
        <v>100.38456432269771</v>
      </c>
      <c r="G39" s="539">
        <f>E39/E$28*100</f>
        <v>101.1861004549915</v>
      </c>
      <c r="H39" s="537">
        <v>2107.6999999999998</v>
      </c>
      <c r="I39" s="538">
        <f t="shared" si="18"/>
        <v>100.30457335934895</v>
      </c>
      <c r="J39" s="539">
        <f>H39/H$28*100</f>
        <v>99.58892458892457</v>
      </c>
      <c r="K39" s="13"/>
      <c r="L39" s="13"/>
      <c r="M39" s="13"/>
    </row>
    <row r="40" spans="1:13" ht="3" hidden="1" customHeight="1" x14ac:dyDescent="0.2">
      <c r="A40" s="521" t="s">
        <v>162</v>
      </c>
      <c r="B40" s="541">
        <v>3484.4</v>
      </c>
      <c r="C40" s="542">
        <f t="shared" si="17"/>
        <v>99.291022659918838</v>
      </c>
      <c r="D40" s="543">
        <f t="shared" ref="D40:D45" si="19">B40/B$40*100</f>
        <v>100</v>
      </c>
      <c r="E40" s="544">
        <v>2298.23</v>
      </c>
      <c r="F40" s="542">
        <f t="shared" si="16"/>
        <v>101.31547044379494</v>
      </c>
      <c r="G40" s="545">
        <f t="shared" ref="G40:G45" si="20">E40/E$40*100</f>
        <v>100</v>
      </c>
      <c r="H40" s="541">
        <v>2131</v>
      </c>
      <c r="I40" s="542">
        <f t="shared" si="18"/>
        <v>101.10547041799119</v>
      </c>
      <c r="J40" s="543">
        <f t="shared" ref="J40:J45" si="21">H40/H$40*100</f>
        <v>100</v>
      </c>
      <c r="K40" s="13"/>
      <c r="L40" s="13"/>
      <c r="M40" s="13"/>
    </row>
    <row r="41" spans="1:13" ht="16.5" hidden="1" customHeight="1" x14ac:dyDescent="0.25">
      <c r="A41" s="525" t="s">
        <v>9</v>
      </c>
      <c r="B41" s="520">
        <v>3582.03</v>
      </c>
      <c r="C41" s="505">
        <f t="shared" si="17"/>
        <v>102.80191711628974</v>
      </c>
      <c r="D41" s="546">
        <f t="shared" si="19"/>
        <v>102.80191711628974</v>
      </c>
      <c r="E41" s="526">
        <v>2348.34</v>
      </c>
      <c r="F41" s="505">
        <f t="shared" ref="F41:F46" si="22">E41/E40*100</f>
        <v>102.18037359185112</v>
      </c>
      <c r="G41" s="547">
        <f t="shared" si="20"/>
        <v>102.18037359185112</v>
      </c>
      <c r="H41" s="548">
        <v>2192.7199999999998</v>
      </c>
      <c r="I41" s="505">
        <f t="shared" si="18"/>
        <v>102.89629282027218</v>
      </c>
      <c r="J41" s="546">
        <f t="shared" si="21"/>
        <v>102.89629282027218</v>
      </c>
      <c r="K41" s="13"/>
      <c r="L41" s="13"/>
      <c r="M41" s="13"/>
    </row>
    <row r="42" spans="1:13" ht="16.5" hidden="1" customHeight="1" x14ac:dyDescent="0.25">
      <c r="A42" s="525" t="s">
        <v>10</v>
      </c>
      <c r="B42" s="520">
        <v>3667.61</v>
      </c>
      <c r="C42" s="505">
        <f t="shared" si="17"/>
        <v>102.38914805291972</v>
      </c>
      <c r="D42" s="546">
        <f t="shared" si="19"/>
        <v>105.25800711743771</v>
      </c>
      <c r="E42" s="526">
        <v>2397.3200000000002</v>
      </c>
      <c r="F42" s="505">
        <f t="shared" si="22"/>
        <v>102.08572864236014</v>
      </c>
      <c r="G42" s="547">
        <f t="shared" si="20"/>
        <v>104.31157891072695</v>
      </c>
      <c r="H42" s="548">
        <v>2239.67</v>
      </c>
      <c r="I42" s="505">
        <f t="shared" si="18"/>
        <v>102.14117625597432</v>
      </c>
      <c r="J42" s="546">
        <f t="shared" si="21"/>
        <v>105.09948381041765</v>
      </c>
      <c r="K42" s="13"/>
      <c r="L42" s="13"/>
      <c r="M42" s="13"/>
    </row>
    <row r="43" spans="1:13" ht="16.5" hidden="1" customHeight="1" x14ac:dyDescent="0.25">
      <c r="A43" s="525" t="s">
        <v>11</v>
      </c>
      <c r="B43" s="520">
        <v>3761.96</v>
      </c>
      <c r="C43" s="505">
        <f t="shared" si="17"/>
        <v>102.57251997895087</v>
      </c>
      <c r="D43" s="546">
        <f t="shared" si="19"/>
        <v>107.96579037997932</v>
      </c>
      <c r="E43" s="526">
        <v>2457.02</v>
      </c>
      <c r="F43" s="505">
        <f t="shared" si="22"/>
        <v>102.49028081357514</v>
      </c>
      <c r="G43" s="547">
        <f t="shared" si="20"/>
        <v>106.9092301466781</v>
      </c>
      <c r="H43" s="548">
        <v>2272.67</v>
      </c>
      <c r="I43" s="505">
        <f t="shared" si="18"/>
        <v>101.47343135372621</v>
      </c>
      <c r="J43" s="546">
        <f t="shared" si="21"/>
        <v>106.64805255748475</v>
      </c>
      <c r="K43" s="13"/>
      <c r="L43" s="13"/>
      <c r="M43" s="13"/>
    </row>
    <row r="44" spans="1:13" ht="16.5" hidden="1" customHeight="1" x14ac:dyDescent="0.25">
      <c r="A44" s="525" t="s">
        <v>12</v>
      </c>
      <c r="B44" s="520">
        <v>3809.35</v>
      </c>
      <c r="C44" s="505">
        <f t="shared" ref="C44:C49" si="23">B44/B43*100</f>
        <v>101.2597156801242</v>
      </c>
      <c r="D44" s="546">
        <f t="shared" si="19"/>
        <v>109.32585237056594</v>
      </c>
      <c r="E44" s="526">
        <v>2470.25</v>
      </c>
      <c r="F44" s="505">
        <f t="shared" si="22"/>
        <v>100.53845715541591</v>
      </c>
      <c r="G44" s="547">
        <f t="shared" si="20"/>
        <v>107.48489054620293</v>
      </c>
      <c r="H44" s="548">
        <v>2282.61</v>
      </c>
      <c r="I44" s="505">
        <f t="shared" ref="I44:I49" si="24">H44/H43*100</f>
        <v>100.43737102174974</v>
      </c>
      <c r="J44" s="546">
        <f t="shared" si="21"/>
        <v>107.11450023463162</v>
      </c>
      <c r="K44" s="13"/>
      <c r="L44" s="13"/>
      <c r="M44" s="13"/>
    </row>
    <row r="45" spans="1:13" ht="16.5" hidden="1" customHeight="1" x14ac:dyDescent="0.2">
      <c r="A45" s="549" t="s">
        <v>13</v>
      </c>
      <c r="B45" s="548">
        <v>3854.5</v>
      </c>
      <c r="C45" s="550">
        <f t="shared" si="23"/>
        <v>101.18524157664694</v>
      </c>
      <c r="D45" s="546">
        <f t="shared" si="19"/>
        <v>110.62162782688554</v>
      </c>
      <c r="E45" s="551">
        <v>2532.1999999999998</v>
      </c>
      <c r="F45" s="550">
        <f t="shared" si="22"/>
        <v>102.50784333569476</v>
      </c>
      <c r="G45" s="547">
        <f t="shared" si="20"/>
        <v>110.18044321064471</v>
      </c>
      <c r="H45" s="548">
        <v>2316.8000000000002</v>
      </c>
      <c r="I45" s="550">
        <f t="shared" si="24"/>
        <v>101.49784676313519</v>
      </c>
      <c r="J45" s="546">
        <f t="shared" si="21"/>
        <v>108.71891130924449</v>
      </c>
      <c r="K45" s="13"/>
      <c r="L45" s="13"/>
      <c r="M45" s="13"/>
    </row>
    <row r="46" spans="1:13" ht="16.5" hidden="1" customHeight="1" x14ac:dyDescent="0.2">
      <c r="A46" s="549" t="s">
        <v>14</v>
      </c>
      <c r="B46" s="548">
        <v>3808.84</v>
      </c>
      <c r="C46" s="550">
        <f t="shared" si="23"/>
        <v>98.815410559086786</v>
      </c>
      <c r="D46" s="546">
        <f t="shared" ref="D46:D51" si="25">B46/B$40*100</f>
        <v>109.31121570428195</v>
      </c>
      <c r="E46" s="551">
        <v>2548.98</v>
      </c>
      <c r="F46" s="550">
        <f t="shared" si="22"/>
        <v>100.66266487639209</v>
      </c>
      <c r="G46" s="547">
        <f t="shared" ref="G46:G51" si="26">E46/E$40*100</f>
        <v>110.91057030845477</v>
      </c>
      <c r="H46" s="548">
        <v>2344.36</v>
      </c>
      <c r="I46" s="550">
        <f t="shared" si="24"/>
        <v>101.18957182320443</v>
      </c>
      <c r="J46" s="546">
        <f t="shared" ref="J46:J51" si="27">H46/H$40*100</f>
        <v>110.01220084467387</v>
      </c>
      <c r="K46" s="13"/>
      <c r="L46" s="13"/>
      <c r="M46" s="13"/>
    </row>
    <row r="47" spans="1:13" ht="16.5" hidden="1" customHeight="1" x14ac:dyDescent="0.2">
      <c r="A47" s="552" t="s">
        <v>116</v>
      </c>
      <c r="B47" s="553">
        <v>3758.33</v>
      </c>
      <c r="C47" s="554">
        <f t="shared" si="23"/>
        <v>98.673874460465655</v>
      </c>
      <c r="D47" s="555">
        <f t="shared" si="25"/>
        <v>107.86161175525197</v>
      </c>
      <c r="E47" s="556">
        <v>2617.46</v>
      </c>
      <c r="F47" s="554">
        <f>E47/E46*100</f>
        <v>102.68656482200724</v>
      </c>
      <c r="G47" s="557">
        <f t="shared" si="26"/>
        <v>113.89025467424932</v>
      </c>
      <c r="H47" s="553">
        <v>2354.6</v>
      </c>
      <c r="I47" s="554">
        <f t="shared" si="24"/>
        <v>100.4367929840127</v>
      </c>
      <c r="J47" s="555">
        <f t="shared" si="27"/>
        <v>110.49272641952135</v>
      </c>
      <c r="K47" s="13"/>
      <c r="L47" s="13"/>
      <c r="M47" s="13"/>
    </row>
    <row r="48" spans="1:13" ht="16.5" hidden="1" customHeight="1" x14ac:dyDescent="0.2">
      <c r="A48" s="552" t="s">
        <v>124</v>
      </c>
      <c r="B48" s="553">
        <v>3877.71</v>
      </c>
      <c r="C48" s="554">
        <f t="shared" si="23"/>
        <v>103.17641079947744</v>
      </c>
      <c r="D48" s="555">
        <f t="shared" si="25"/>
        <v>111.28773963953623</v>
      </c>
      <c r="E48" s="556">
        <v>2590.12</v>
      </c>
      <c r="F48" s="554">
        <f>E48/E47*100</f>
        <v>98.955475919402772</v>
      </c>
      <c r="G48" s="557">
        <f t="shared" si="26"/>
        <v>112.70064353872327</v>
      </c>
      <c r="H48" s="553">
        <v>2371.96</v>
      </c>
      <c r="I48" s="554">
        <f t="shared" si="24"/>
        <v>100.7372802174467</v>
      </c>
      <c r="J48" s="555">
        <f t="shared" si="27"/>
        <v>111.30736743312998</v>
      </c>
      <c r="K48" s="13"/>
      <c r="L48" s="13"/>
      <c r="M48" s="13"/>
    </row>
    <row r="49" spans="1:13" ht="16.5" hidden="1" customHeight="1" x14ac:dyDescent="0.2">
      <c r="A49" s="552" t="s">
        <v>130</v>
      </c>
      <c r="B49" s="553">
        <v>3758.21</v>
      </c>
      <c r="C49" s="554">
        <f t="shared" si="23"/>
        <v>96.918284245082802</v>
      </c>
      <c r="D49" s="555">
        <f t="shared" si="25"/>
        <v>107.85816783377338</v>
      </c>
      <c r="E49" s="556">
        <v>2496.67</v>
      </c>
      <c r="F49" s="554">
        <f>E49/E48*100</f>
        <v>96.392059055178919</v>
      </c>
      <c r="G49" s="557">
        <f t="shared" si="26"/>
        <v>108.63447087541283</v>
      </c>
      <c r="H49" s="553">
        <v>2442.54</v>
      </c>
      <c r="I49" s="554">
        <f t="shared" si="24"/>
        <v>102.97559823943068</v>
      </c>
      <c r="J49" s="555">
        <f t="shared" si="27"/>
        <v>114.61942749882684</v>
      </c>
      <c r="K49" s="13"/>
      <c r="L49" s="13"/>
      <c r="M49" s="13"/>
    </row>
    <row r="50" spans="1:13" ht="16.5" hidden="1" customHeight="1" x14ac:dyDescent="0.2">
      <c r="A50" s="552" t="s">
        <v>131</v>
      </c>
      <c r="B50" s="553">
        <v>3894.63</v>
      </c>
      <c r="C50" s="554">
        <f>B50/B49*100</f>
        <v>103.62991956277057</v>
      </c>
      <c r="D50" s="555">
        <f t="shared" si="25"/>
        <v>111.77333256801745</v>
      </c>
      <c r="E50" s="556">
        <v>2539.16</v>
      </c>
      <c r="F50" s="554">
        <f>E50/E49*100</f>
        <v>101.70186688669307</v>
      </c>
      <c r="G50" s="557">
        <f t="shared" si="26"/>
        <v>110.48328496277568</v>
      </c>
      <c r="H50" s="553">
        <v>2464.96</v>
      </c>
      <c r="I50" s="554">
        <f>H50/H49*100</f>
        <v>100.91789694334588</v>
      </c>
      <c r="J50" s="555">
        <f t="shared" si="27"/>
        <v>115.67151572031911</v>
      </c>
      <c r="K50" s="13"/>
      <c r="L50" s="13"/>
      <c r="M50" s="13"/>
    </row>
    <row r="51" spans="1:13" ht="1.5" hidden="1" customHeight="1" x14ac:dyDescent="0.2">
      <c r="A51" s="552" t="s">
        <v>135</v>
      </c>
      <c r="B51" s="553">
        <v>3912.55</v>
      </c>
      <c r="C51" s="554">
        <f>B51/B50*100</f>
        <v>100.46012073033896</v>
      </c>
      <c r="D51" s="555">
        <f t="shared" si="25"/>
        <v>112.2876248421536</v>
      </c>
      <c r="E51" s="556">
        <v>2618.0300000000002</v>
      </c>
      <c r="F51" s="554">
        <f>E51/E50*100</f>
        <v>103.10614533940358</v>
      </c>
      <c r="G51" s="557">
        <f t="shared" si="26"/>
        <v>113.91505636946695</v>
      </c>
      <c r="H51" s="553">
        <v>2519.35</v>
      </c>
      <c r="I51" s="554">
        <f>H51/H50*100</f>
        <v>102.20652667791769</v>
      </c>
      <c r="J51" s="555">
        <f t="shared" si="27"/>
        <v>118.22383857343969</v>
      </c>
      <c r="K51" s="13"/>
      <c r="L51" s="13"/>
      <c r="M51" s="13"/>
    </row>
    <row r="52" spans="1:13" ht="16.5" hidden="1" customHeight="1" thickBot="1" x14ac:dyDescent="0.25">
      <c r="A52" s="558" t="s">
        <v>276</v>
      </c>
      <c r="B52" s="559">
        <v>4663.51</v>
      </c>
      <c r="C52" s="560">
        <v>98.945726894678785</v>
      </c>
      <c r="D52" s="561">
        <v>104.97088462568681</v>
      </c>
      <c r="E52" s="559">
        <v>3171.84</v>
      </c>
      <c r="F52" s="560">
        <v>101.01755157027794</v>
      </c>
      <c r="G52" s="561">
        <v>104.26755905615349</v>
      </c>
      <c r="H52" s="559">
        <v>2871.48</v>
      </c>
      <c r="I52" s="560">
        <v>101.24213309828119</v>
      </c>
      <c r="J52" s="561">
        <v>110.06309075716574</v>
      </c>
      <c r="K52" s="13"/>
      <c r="L52" s="13"/>
      <c r="M52" s="13"/>
    </row>
    <row r="53" spans="1:13" ht="16.5" hidden="1" customHeight="1" thickBot="1" x14ac:dyDescent="0.25">
      <c r="A53" s="807" t="s">
        <v>279</v>
      </c>
      <c r="B53" s="808"/>
      <c r="C53" s="808"/>
      <c r="D53" s="808"/>
      <c r="E53" s="808"/>
      <c r="F53" s="808"/>
      <c r="G53" s="808"/>
      <c r="H53" s="808"/>
      <c r="I53" s="808"/>
      <c r="J53" s="809"/>
      <c r="K53" s="13"/>
      <c r="L53" s="13"/>
      <c r="M53" s="13"/>
    </row>
    <row r="54" spans="1:13" ht="15.75" hidden="1" customHeight="1" x14ac:dyDescent="0.2">
      <c r="A54" s="562" t="s">
        <v>9</v>
      </c>
      <c r="B54" s="563">
        <v>4636.76</v>
      </c>
      <c r="C54" s="542">
        <f>B54/B52*100</f>
        <v>99.426397713310365</v>
      </c>
      <c r="D54" s="543">
        <f>B54/B$52*100</f>
        <v>99.426397713310365</v>
      </c>
      <c r="E54" s="563">
        <v>3230.64</v>
      </c>
      <c r="F54" s="542">
        <f>E54/E52*100</f>
        <v>101.85381355932202</v>
      </c>
      <c r="G54" s="543">
        <f t="shared" ref="G54:G61" si="28">E54/E$52*100</f>
        <v>101.85381355932202</v>
      </c>
      <c r="H54" s="563">
        <v>2922.88</v>
      </c>
      <c r="I54" s="542">
        <f>H54/H52*100</f>
        <v>101.79001769122544</v>
      </c>
      <c r="J54" s="543">
        <f t="shared" ref="J54:J61" si="29">H54/H$52*100</f>
        <v>101.79001769122544</v>
      </c>
      <c r="K54" s="13"/>
      <c r="L54" s="13"/>
      <c r="M54" s="13"/>
    </row>
    <row r="55" spans="1:13" ht="17.25" hidden="1" customHeight="1" x14ac:dyDescent="0.2">
      <c r="A55" s="564" t="s">
        <v>10</v>
      </c>
      <c r="B55" s="565">
        <v>4730.58</v>
      </c>
      <c r="C55" s="550">
        <f>B55/B54*100</f>
        <v>102.02339564696037</v>
      </c>
      <c r="D55" s="546">
        <f t="shared" ref="D55:D61" si="30">B55/B$52*100</f>
        <v>101.438187116571</v>
      </c>
      <c r="E55" s="565">
        <v>3288.8</v>
      </c>
      <c r="F55" s="550">
        <f t="shared" ref="F55:F62" si="31">E55/E54*100</f>
        <v>101.80026248668996</v>
      </c>
      <c r="G55" s="546">
        <f t="shared" si="28"/>
        <v>103.68744955609361</v>
      </c>
      <c r="H55" s="565">
        <v>2998.3</v>
      </c>
      <c r="I55" s="550">
        <f t="shared" ref="I55:I62" si="32">H55/H54*100</f>
        <v>102.58033172761112</v>
      </c>
      <c r="J55" s="546">
        <f t="shared" si="29"/>
        <v>104.41653781325311</v>
      </c>
      <c r="K55" s="13"/>
      <c r="L55" s="13"/>
      <c r="M55" s="13"/>
    </row>
    <row r="56" spans="1:13" ht="17.25" hidden="1" customHeight="1" x14ac:dyDescent="0.2">
      <c r="A56" s="566" t="s">
        <v>11</v>
      </c>
      <c r="B56" s="567">
        <v>4763.34</v>
      </c>
      <c r="C56" s="554">
        <f t="shared" ref="C56:C62" si="33">B56/B55*100</f>
        <v>100.69251550549826</v>
      </c>
      <c r="D56" s="555">
        <f t="shared" si="30"/>
        <v>102.14066229084959</v>
      </c>
      <c r="E56" s="567">
        <v>3388</v>
      </c>
      <c r="F56" s="554">
        <f t="shared" si="31"/>
        <v>103.0162977377767</v>
      </c>
      <c r="G56" s="555">
        <f t="shared" si="28"/>
        <v>106.81497175141243</v>
      </c>
      <c r="H56" s="567">
        <v>3080.4</v>
      </c>
      <c r="I56" s="554">
        <f t="shared" si="32"/>
        <v>102.73821832371677</v>
      </c>
      <c r="J56" s="555">
        <f t="shared" si="29"/>
        <v>107.27569058464626</v>
      </c>
      <c r="K56" s="13"/>
      <c r="L56" s="13"/>
      <c r="M56" s="13"/>
    </row>
    <row r="57" spans="1:13" ht="17.25" hidden="1" customHeight="1" x14ac:dyDescent="0.2">
      <c r="A57" s="566" t="s">
        <v>12</v>
      </c>
      <c r="B57" s="567">
        <v>4923.8</v>
      </c>
      <c r="C57" s="554">
        <f t="shared" si="33"/>
        <v>103.3686446904903</v>
      </c>
      <c r="D57" s="555">
        <f t="shared" si="30"/>
        <v>105.58141828794191</v>
      </c>
      <c r="E57" s="567">
        <v>3444.6</v>
      </c>
      <c r="F57" s="554">
        <f t="shared" si="31"/>
        <v>101.67060212514758</v>
      </c>
      <c r="G57" s="555">
        <f t="shared" si="28"/>
        <v>108.5994249394673</v>
      </c>
      <c r="H57" s="567">
        <v>3137.5</v>
      </c>
      <c r="I57" s="554">
        <f t="shared" si="32"/>
        <v>101.85365536943254</v>
      </c>
      <c r="J57" s="555">
        <f t="shared" si="29"/>
        <v>109.26421218326439</v>
      </c>
      <c r="K57" s="13"/>
      <c r="L57" s="13"/>
      <c r="M57" s="13"/>
    </row>
    <row r="58" spans="1:13" ht="18.75" hidden="1" customHeight="1" x14ac:dyDescent="0.2">
      <c r="A58" s="566" t="s">
        <v>13</v>
      </c>
      <c r="B58" s="567">
        <v>5473.72</v>
      </c>
      <c r="C58" s="554">
        <f t="shared" si="33"/>
        <v>111.16860961046346</v>
      </c>
      <c r="D58" s="555">
        <f t="shared" si="30"/>
        <v>117.37339471771261</v>
      </c>
      <c r="E58" s="567">
        <v>3637</v>
      </c>
      <c r="F58" s="554">
        <f t="shared" si="31"/>
        <v>105.58555420077805</v>
      </c>
      <c r="G58" s="555">
        <f t="shared" si="28"/>
        <v>114.66530468119451</v>
      </c>
      <c r="H58" s="567">
        <v>3235.71</v>
      </c>
      <c r="I58" s="554">
        <f t="shared" si="32"/>
        <v>103.13019920318725</v>
      </c>
      <c r="J58" s="555">
        <f t="shared" si="29"/>
        <v>112.68439968239375</v>
      </c>
      <c r="K58" s="13"/>
      <c r="L58" s="13"/>
      <c r="M58" s="13"/>
    </row>
    <row r="59" spans="1:13" hidden="1" x14ac:dyDescent="0.2">
      <c r="A59" s="566" t="s">
        <v>14</v>
      </c>
      <c r="B59" s="567">
        <v>4886.84</v>
      </c>
      <c r="C59" s="554">
        <f t="shared" si="33"/>
        <v>89.278223950074178</v>
      </c>
      <c r="D59" s="555">
        <f t="shared" si="30"/>
        <v>104.78888219388401</v>
      </c>
      <c r="E59" s="567">
        <v>3571.24</v>
      </c>
      <c r="F59" s="554">
        <f t="shared" si="31"/>
        <v>98.191916414627428</v>
      </c>
      <c r="G59" s="555">
        <f t="shared" si="28"/>
        <v>112.59206012913639</v>
      </c>
      <c r="H59" s="567">
        <v>3281.88</v>
      </c>
      <c r="I59" s="554">
        <f t="shared" si="32"/>
        <v>101.42688930713817</v>
      </c>
      <c r="J59" s="555">
        <f t="shared" si="29"/>
        <v>114.29228133227465</v>
      </c>
      <c r="K59" s="13"/>
      <c r="L59" s="13"/>
      <c r="M59" s="13"/>
    </row>
    <row r="60" spans="1:13" hidden="1" x14ac:dyDescent="0.2">
      <c r="A60" s="566" t="s">
        <v>116</v>
      </c>
      <c r="B60" s="567">
        <v>4926.45</v>
      </c>
      <c r="C60" s="554">
        <f t="shared" si="33"/>
        <v>100.81054423717575</v>
      </c>
      <c r="D60" s="555">
        <f t="shared" si="30"/>
        <v>105.63824243970743</v>
      </c>
      <c r="E60" s="567">
        <v>3592.64</v>
      </c>
      <c r="F60" s="554">
        <f t="shared" si="31"/>
        <v>100.59923163943057</v>
      </c>
      <c r="G60" s="555">
        <f t="shared" si="28"/>
        <v>113.26674737691687</v>
      </c>
      <c r="H60" s="567">
        <v>3180.11</v>
      </c>
      <c r="I60" s="554">
        <f t="shared" si="32"/>
        <v>96.899033480809777</v>
      </c>
      <c r="J60" s="555">
        <f t="shared" si="29"/>
        <v>110.74811595414211</v>
      </c>
      <c r="K60" s="13"/>
      <c r="L60" s="13"/>
      <c r="M60" s="13"/>
    </row>
    <row r="61" spans="1:13" hidden="1" x14ac:dyDescent="0.2">
      <c r="A61" s="564" t="s">
        <v>124</v>
      </c>
      <c r="B61" s="565">
        <v>4913.3500000000004</v>
      </c>
      <c r="C61" s="550">
        <f>B61/B60*100</f>
        <v>99.73408844096663</v>
      </c>
      <c r="D61" s="546">
        <f t="shared" si="30"/>
        <v>105.35733814230055</v>
      </c>
      <c r="E61" s="565">
        <v>3552.92</v>
      </c>
      <c r="F61" s="550">
        <f>E61/E60*100</f>
        <v>98.894406341854463</v>
      </c>
      <c r="G61" s="546">
        <f t="shared" si="28"/>
        <v>112.01447740112994</v>
      </c>
      <c r="H61" s="565">
        <v>3017.5</v>
      </c>
      <c r="I61" s="550">
        <f>H61/H60*100</f>
        <v>94.886654864139913</v>
      </c>
      <c r="J61" s="546">
        <f t="shared" si="29"/>
        <v>105.08518255394431</v>
      </c>
      <c r="K61" s="13"/>
      <c r="L61" s="13"/>
      <c r="M61" s="13"/>
    </row>
    <row r="62" spans="1:13" ht="17.25" hidden="1" customHeight="1" x14ac:dyDescent="0.2">
      <c r="A62" s="564" t="s">
        <v>130</v>
      </c>
      <c r="B62" s="565">
        <v>4746.9399999999996</v>
      </c>
      <c r="C62" s="550">
        <f t="shared" si="33"/>
        <v>96.613105111583735</v>
      </c>
      <c r="D62" s="546">
        <f>B62/B$52*100</f>
        <v>101.78899584218752</v>
      </c>
      <c r="E62" s="565">
        <v>3429.76</v>
      </c>
      <c r="F62" s="550">
        <f t="shared" si="31"/>
        <v>96.533555498012902</v>
      </c>
      <c r="G62" s="546">
        <f>E62/E$52*100</f>
        <v>108.13155770782889</v>
      </c>
      <c r="H62" s="565">
        <v>2996.05</v>
      </c>
      <c r="I62" s="550">
        <f t="shared" si="32"/>
        <v>99.289146644573322</v>
      </c>
      <c r="J62" s="546">
        <f>H62/H$52*100</f>
        <v>104.33818100770335</v>
      </c>
      <c r="K62" s="13"/>
      <c r="L62" s="13"/>
      <c r="M62" s="13"/>
    </row>
    <row r="63" spans="1:13" ht="15.75" hidden="1" customHeight="1" x14ac:dyDescent="0.2">
      <c r="A63" s="568" t="s">
        <v>131</v>
      </c>
      <c r="B63" s="569">
        <v>4675.8999999999996</v>
      </c>
      <c r="C63" s="570">
        <f>B63/B62*100</f>
        <v>98.503456963854603</v>
      </c>
      <c r="D63" s="571">
        <f>B63/B$52*100</f>
        <v>100.26567971334894</v>
      </c>
      <c r="E63" s="569">
        <v>3401.8</v>
      </c>
      <c r="F63" s="570">
        <f>E63/E62*100</f>
        <v>99.184782608695656</v>
      </c>
      <c r="G63" s="571">
        <f>E63/E$52*100</f>
        <v>107.25005044390639</v>
      </c>
      <c r="H63" s="569">
        <v>3043.7</v>
      </c>
      <c r="I63" s="570">
        <f>H63/H62*100</f>
        <v>101.59042739607149</v>
      </c>
      <c r="J63" s="571">
        <f>H63/H$52*100</f>
        <v>105.99760402301253</v>
      </c>
      <c r="K63" s="13"/>
      <c r="L63" s="13"/>
      <c r="M63" s="13"/>
    </row>
    <row r="64" spans="1:13" ht="15.75" hidden="1" customHeight="1" x14ac:dyDescent="0.2">
      <c r="A64" s="566" t="s">
        <v>135</v>
      </c>
      <c r="B64" s="567">
        <v>4645.1000000000004</v>
      </c>
      <c r="C64" s="554">
        <f>B64/B63*100</f>
        <v>99.341303278513237</v>
      </c>
      <c r="D64" s="555">
        <f>B64/B$52*100</f>
        <v>99.605232968300712</v>
      </c>
      <c r="E64" s="567">
        <v>3472.7</v>
      </c>
      <c r="F64" s="554">
        <f>E64/E63*100</f>
        <v>102.08419072255863</v>
      </c>
      <c r="G64" s="555">
        <f>E64/E$52*100</f>
        <v>109.48534604519773</v>
      </c>
      <c r="H64" s="567">
        <v>3139.4</v>
      </c>
      <c r="I64" s="554">
        <f>H64/H63*100</f>
        <v>103.14419949403688</v>
      </c>
      <c r="J64" s="555">
        <f>H64/H$52*100</f>
        <v>109.33038015239529</v>
      </c>
      <c r="K64" s="13"/>
      <c r="L64" s="13"/>
      <c r="M64" s="13"/>
    </row>
    <row r="65" spans="1:14" ht="16.5" customHeight="1" thickBot="1" x14ac:dyDescent="0.25">
      <c r="A65" s="558" t="s">
        <v>335</v>
      </c>
      <c r="B65" s="559">
        <v>4758.3999999999996</v>
      </c>
      <c r="C65" s="560">
        <f>B65/B64*100</f>
        <v>102.43912940517963</v>
      </c>
      <c r="D65" s="561">
        <f>B65/B$52*100</f>
        <v>102.0347334947282</v>
      </c>
      <c r="E65" s="559">
        <v>3603.54</v>
      </c>
      <c r="F65" s="560">
        <f>E65/E64*100</f>
        <v>103.76767356811702</v>
      </c>
      <c r="G65" s="561">
        <f>E65/E$52*100</f>
        <v>113.61039648910412</v>
      </c>
      <c r="H65" s="559">
        <v>3297.89</v>
      </c>
      <c r="I65" s="560">
        <f>H65/H64*100</f>
        <v>105.04841689494808</v>
      </c>
      <c r="J65" s="561">
        <f>H65/H$52*100</f>
        <v>114.84983353531976</v>
      </c>
      <c r="K65" s="13"/>
      <c r="L65" s="13"/>
      <c r="M65" s="13"/>
    </row>
    <row r="66" spans="1:14" ht="16.5" customHeight="1" thickBot="1" x14ac:dyDescent="0.25">
      <c r="A66" s="807" t="s">
        <v>337</v>
      </c>
      <c r="B66" s="808"/>
      <c r="C66" s="808"/>
      <c r="D66" s="808"/>
      <c r="E66" s="808"/>
      <c r="F66" s="808"/>
      <c r="G66" s="808"/>
      <c r="H66" s="808"/>
      <c r="I66" s="808"/>
      <c r="J66" s="809"/>
      <c r="K66" s="13"/>
      <c r="L66" s="13"/>
      <c r="M66" s="13"/>
    </row>
    <row r="67" spans="1:14" ht="16.5" customHeight="1" x14ac:dyDescent="0.2">
      <c r="A67" s="572" t="s">
        <v>9</v>
      </c>
      <c r="B67" s="573">
        <v>5223.7700000000004</v>
      </c>
      <c r="C67" s="574">
        <f>B67/B65*100</f>
        <v>109.77996805648959</v>
      </c>
      <c r="D67" s="575">
        <f>B67/B$65*100</f>
        <v>109.77996805648959</v>
      </c>
      <c r="E67" s="573">
        <v>3900.95</v>
      </c>
      <c r="F67" s="574">
        <f>E67/E65*100</f>
        <v>108.25327317027144</v>
      </c>
      <c r="G67" s="575">
        <f>E67/E$65*100</f>
        <v>108.25327317027144</v>
      </c>
      <c r="H67" s="573">
        <v>3592.51</v>
      </c>
      <c r="I67" s="574">
        <f>H67/H65*100</f>
        <v>108.93359087173921</v>
      </c>
      <c r="J67" s="575">
        <f>H67/H$65*100</f>
        <v>108.93359087173921</v>
      </c>
      <c r="K67" s="13"/>
      <c r="L67" s="13"/>
      <c r="M67" s="13"/>
    </row>
    <row r="68" spans="1:14" ht="16.5" customHeight="1" x14ac:dyDescent="0.2">
      <c r="A68" s="566" t="s">
        <v>10</v>
      </c>
      <c r="B68" s="567">
        <v>5449.3</v>
      </c>
      <c r="C68" s="554">
        <f>B68/B67*100</f>
        <v>104.31737997653035</v>
      </c>
      <c r="D68" s="555">
        <f>B68/B$65*100</f>
        <v>114.51958641560189</v>
      </c>
      <c r="E68" s="567">
        <v>4060.44</v>
      </c>
      <c r="F68" s="554">
        <f>E68/E67*100</f>
        <v>104.08849126494827</v>
      </c>
      <c r="G68" s="555">
        <f>E68/E$65*100</f>
        <v>112.67919878785861</v>
      </c>
      <c r="H68" s="567">
        <v>3730.03</v>
      </c>
      <c r="I68" s="554">
        <f>H68/H67*100</f>
        <v>103.82796429237497</v>
      </c>
      <c r="J68" s="555">
        <f>H68/H$65*100</f>
        <v>113.10352983271123</v>
      </c>
      <c r="K68" s="13"/>
      <c r="L68" s="13"/>
      <c r="M68" s="13"/>
    </row>
    <row r="69" spans="1:14" ht="16.5" customHeight="1" x14ac:dyDescent="0.2">
      <c r="A69" s="566" t="s">
        <v>11</v>
      </c>
      <c r="B69" s="567">
        <v>5698.93</v>
      </c>
      <c r="C69" s="554">
        <f>B69/B68*100</f>
        <v>104.58095535206357</v>
      </c>
      <c r="D69" s="555">
        <f>B69/B$65*100</f>
        <v>119.76567753866847</v>
      </c>
      <c r="E69" s="567">
        <v>4141.03</v>
      </c>
      <c r="F69" s="554">
        <f>E69/E68*100</f>
        <v>101.98476027228575</v>
      </c>
      <c r="G69" s="555">
        <f>E69/E$65*100</f>
        <v>114.91561076052992</v>
      </c>
      <c r="H69" s="567">
        <v>3774.34</v>
      </c>
      <c r="I69" s="554">
        <f>H69/H68*100</f>
        <v>101.18792610247102</v>
      </c>
      <c r="J69" s="555">
        <f>H69/H$65*100</f>
        <v>114.4471161864101</v>
      </c>
      <c r="K69" s="13"/>
      <c r="L69" s="13"/>
      <c r="M69" s="13"/>
    </row>
    <row r="70" spans="1:14" ht="16.5" customHeight="1" x14ac:dyDescent="0.2">
      <c r="A70" s="564" t="s">
        <v>12</v>
      </c>
      <c r="B70" s="565">
        <v>5747.51</v>
      </c>
      <c r="C70" s="554">
        <f t="shared" ref="C70:C73" si="34">B70/B69*100</f>
        <v>100.85244072132839</v>
      </c>
      <c r="D70" s="555">
        <f t="shared" ref="D70:D71" si="35">B70/B$65*100</f>
        <v>120.78660894418294</v>
      </c>
      <c r="E70" s="567">
        <v>4174.51</v>
      </c>
      <c r="F70" s="554">
        <f t="shared" ref="F70:F73" si="36">E70/E69*100</f>
        <v>100.80849450499032</v>
      </c>
      <c r="G70" s="555">
        <f t="shared" ref="G70:G71" si="37">E70/E$65*100</f>
        <v>115.84469715890486</v>
      </c>
      <c r="H70" s="567">
        <v>3785.74</v>
      </c>
      <c r="I70" s="554">
        <f t="shared" ref="I70:I73" si="38">H70/H69*100</f>
        <v>100.30203956188366</v>
      </c>
      <c r="J70" s="555">
        <f t="shared" ref="J70:J71" si="39">H70/H$65*100</f>
        <v>114.79279175472803</v>
      </c>
      <c r="K70" s="13"/>
      <c r="L70" s="13"/>
      <c r="M70" s="13"/>
    </row>
    <row r="71" spans="1:14" ht="16.5" customHeight="1" x14ac:dyDescent="0.2">
      <c r="A71" s="566" t="s">
        <v>13</v>
      </c>
      <c r="B71" s="567">
        <v>5664.71</v>
      </c>
      <c r="C71" s="554">
        <f t="shared" si="34"/>
        <v>98.559376147235938</v>
      </c>
      <c r="D71" s="555">
        <f t="shared" si="35"/>
        <v>119.04652824478816</v>
      </c>
      <c r="E71" s="567">
        <v>4204.16</v>
      </c>
      <c r="F71" s="554">
        <f t="shared" si="36"/>
        <v>100.71026300092704</v>
      </c>
      <c r="G71" s="555">
        <f t="shared" si="37"/>
        <v>116.66749918136054</v>
      </c>
      <c r="H71" s="567">
        <v>3824.29</v>
      </c>
      <c r="I71" s="554">
        <f t="shared" si="38"/>
        <v>101.01829497007191</v>
      </c>
      <c r="J71" s="555">
        <f t="shared" si="39"/>
        <v>115.96172097917155</v>
      </c>
      <c r="K71" s="13"/>
      <c r="L71" s="13"/>
      <c r="M71" s="13"/>
    </row>
    <row r="72" spans="1:14" ht="16.5" customHeight="1" x14ac:dyDescent="0.2">
      <c r="A72" s="566" t="s">
        <v>14</v>
      </c>
      <c r="B72" s="567">
        <v>5577.76</v>
      </c>
      <c r="C72" s="554">
        <f t="shared" si="34"/>
        <v>98.465058228929635</v>
      </c>
      <c r="D72" s="555">
        <f t="shared" ref="D72:D73" si="40">B72/B$65*100</f>
        <v>117.21923335574984</v>
      </c>
      <c r="E72" s="567">
        <v>4148.72</v>
      </c>
      <c r="F72" s="554">
        <f t="shared" si="36"/>
        <v>98.681306134875939</v>
      </c>
      <c r="G72" s="555">
        <f t="shared" ref="G72:G73" si="41">E72/E$65*100</f>
        <v>115.12901202706229</v>
      </c>
      <c r="H72" s="567">
        <v>3792.68</v>
      </c>
      <c r="I72" s="554">
        <f t="shared" si="38"/>
        <v>99.173441344667907</v>
      </c>
      <c r="J72" s="555">
        <f t="shared" ref="J72:J73" si="42">H72/H$65*100</f>
        <v>115.00322933754612</v>
      </c>
      <c r="K72" s="13"/>
      <c r="L72" s="13"/>
      <c r="M72" s="13"/>
    </row>
    <row r="73" spans="1:14" ht="16.5" customHeight="1" thickBot="1" x14ac:dyDescent="0.25">
      <c r="A73" s="558" t="s">
        <v>116</v>
      </c>
      <c r="B73" s="559">
        <v>5623.5</v>
      </c>
      <c r="C73" s="560">
        <f t="shared" si="34"/>
        <v>100.82004245431857</v>
      </c>
      <c r="D73" s="561">
        <f t="shared" si="40"/>
        <v>118.18048083389377</v>
      </c>
      <c r="E73" s="559">
        <v>4224.0200000000004</v>
      </c>
      <c r="F73" s="560">
        <f t="shared" si="36"/>
        <v>101.81501764399623</v>
      </c>
      <c r="G73" s="561">
        <f t="shared" si="41"/>
        <v>117.218623908712</v>
      </c>
      <c r="H73" s="559">
        <v>3765.76</v>
      </c>
      <c r="I73" s="560">
        <f t="shared" si="38"/>
        <v>99.290211670902906</v>
      </c>
      <c r="J73" s="561">
        <f t="shared" si="42"/>
        <v>114.18694983762346</v>
      </c>
      <c r="K73" s="13"/>
      <c r="L73" s="13"/>
      <c r="M73" s="13"/>
    </row>
    <row r="74" spans="1:14" ht="22.5" customHeight="1" x14ac:dyDescent="0.2">
      <c r="A74" s="811" t="s">
        <v>282</v>
      </c>
      <c r="B74" s="811"/>
      <c r="C74" s="811"/>
      <c r="D74" s="811"/>
      <c r="E74" s="811"/>
      <c r="F74" s="811"/>
      <c r="G74" s="811"/>
      <c r="H74" s="811"/>
      <c r="I74" s="811"/>
      <c r="J74" s="811"/>
      <c r="K74" s="13"/>
      <c r="L74" s="13"/>
      <c r="M74" s="13"/>
    </row>
    <row r="75" spans="1:14" ht="9.75" customHeight="1" x14ac:dyDescent="0.2">
      <c r="A75" s="136"/>
      <c r="B75" s="136"/>
      <c r="C75" s="136"/>
      <c r="D75" s="136"/>
      <c r="E75" s="136"/>
      <c r="F75" s="136"/>
      <c r="G75" s="136"/>
      <c r="H75" s="136"/>
      <c r="I75" s="136"/>
      <c r="J75" s="136"/>
      <c r="K75" s="13"/>
      <c r="L75" s="13"/>
      <c r="M75" s="13"/>
    </row>
    <row r="76" spans="1:14" ht="24" customHeight="1" x14ac:dyDescent="0.3">
      <c r="A76" s="810" t="s">
        <v>415</v>
      </c>
      <c r="B76" s="810"/>
      <c r="C76" s="810"/>
      <c r="D76" s="810"/>
      <c r="E76" s="810"/>
      <c r="F76" s="810"/>
      <c r="G76" s="810"/>
      <c r="H76" s="810"/>
      <c r="I76" s="810"/>
      <c r="J76" s="810"/>
      <c r="K76" s="137"/>
    </row>
    <row r="77" spans="1:14" ht="6" customHeight="1" x14ac:dyDescent="0.25">
      <c r="A77" s="15"/>
      <c r="B77" s="15"/>
      <c r="C77" s="15"/>
      <c r="D77" s="15"/>
      <c r="E77" s="15"/>
      <c r="F77" s="15"/>
      <c r="G77" s="15"/>
      <c r="H77" s="18"/>
      <c r="I77" s="18"/>
      <c r="J77" s="18"/>
    </row>
    <row r="79" spans="1:14" x14ac:dyDescent="0.25">
      <c r="N79" s="46"/>
    </row>
    <row r="80" spans="1:14" x14ac:dyDescent="0.25">
      <c r="N80" s="46"/>
    </row>
    <row r="81" spans="13:14" x14ac:dyDescent="0.25">
      <c r="N81" s="46"/>
    </row>
    <row r="82" spans="13:14" x14ac:dyDescent="0.25">
      <c r="N82" s="46"/>
    </row>
    <row r="83" spans="13:14" x14ac:dyDescent="0.25">
      <c r="N83" s="46"/>
    </row>
    <row r="84" spans="13:14" x14ac:dyDescent="0.25">
      <c r="N84" s="46"/>
    </row>
    <row r="85" spans="13:14" x14ac:dyDescent="0.25">
      <c r="M85" s="46"/>
      <c r="N85" s="46"/>
    </row>
    <row r="86" spans="13:14" x14ac:dyDescent="0.25">
      <c r="M86" s="46"/>
      <c r="N86" s="46"/>
    </row>
    <row r="87" spans="13:14" x14ac:dyDescent="0.25">
      <c r="M87" s="46"/>
      <c r="N87" s="46"/>
    </row>
    <row r="88" spans="13:14" x14ac:dyDescent="0.25">
      <c r="M88" s="46"/>
      <c r="N88" s="46"/>
    </row>
    <row r="89" spans="13:14" x14ac:dyDescent="0.25">
      <c r="M89" s="46"/>
      <c r="N89" s="46"/>
    </row>
    <row r="90" spans="13:14" x14ac:dyDescent="0.25">
      <c r="M90" s="46"/>
      <c r="N90" s="46"/>
    </row>
    <row r="91" spans="13:14" x14ac:dyDescent="0.25">
      <c r="M91" s="46"/>
      <c r="N91" s="46"/>
    </row>
    <row r="92" spans="13:14" x14ac:dyDescent="0.25">
      <c r="M92" s="46"/>
      <c r="N92" s="46"/>
    </row>
    <row r="93" spans="13:14" x14ac:dyDescent="0.25">
      <c r="M93" s="46"/>
    </row>
    <row r="94" spans="13:14" x14ac:dyDescent="0.25">
      <c r="M94" s="46"/>
    </row>
    <row r="95" spans="13:14" x14ac:dyDescent="0.25">
      <c r="M95" s="46"/>
    </row>
    <row r="96" spans="13:14" x14ac:dyDescent="0.25">
      <c r="M96" s="46"/>
    </row>
    <row r="97" spans="13:13" x14ac:dyDescent="0.25">
      <c r="M97" s="46"/>
    </row>
    <row r="98" spans="13:13" x14ac:dyDescent="0.25">
      <c r="M98" s="46"/>
    </row>
  </sheetData>
  <mergeCells count="18">
    <mergeCell ref="H3:H4"/>
    <mergeCell ref="I3:I4"/>
    <mergeCell ref="A53:J53"/>
    <mergeCell ref="A76:J76"/>
    <mergeCell ref="A74:J74"/>
    <mergeCell ref="A66:J66"/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24"/>
  <sheetViews>
    <sheetView zoomScale="71" zoomScaleNormal="71" zoomScaleSheetLayoutView="80" workbookViewId="0">
      <pane ySplit="4" topLeftCell="A11" activePane="bottomLeft" state="frozen"/>
      <selection activeCell="F58" sqref="F58"/>
      <selection pane="bottomLeft" activeCell="F58" sqref="F58"/>
    </sheetView>
  </sheetViews>
  <sheetFormatPr defaultColWidth="5.7109375" defaultRowHeight="12.75" x14ac:dyDescent="0.2"/>
  <cols>
    <col min="1" max="1" width="112.5703125" style="111" customWidth="1"/>
    <col min="2" max="2" width="10.140625" style="111" bestFit="1" customWidth="1"/>
    <col min="3" max="4" width="18.85546875" style="111" customWidth="1"/>
    <col min="5" max="5" width="18.85546875" style="112" customWidth="1"/>
    <col min="6" max="6" width="16.7109375" style="111" customWidth="1"/>
    <col min="7" max="254" width="9.140625" style="111" customWidth="1"/>
    <col min="255" max="255" width="5.7109375" style="111"/>
    <col min="256" max="256" width="5.7109375" style="111" customWidth="1"/>
    <col min="257" max="257" width="112.5703125" style="111" customWidth="1"/>
    <col min="258" max="258" width="10.140625" style="111" bestFit="1" customWidth="1"/>
    <col min="259" max="259" width="18.85546875" style="111" customWidth="1"/>
    <col min="260" max="260" width="19" style="111" customWidth="1"/>
    <col min="261" max="261" width="19.5703125" style="111" customWidth="1"/>
    <col min="262" max="262" width="16.7109375" style="111" customWidth="1"/>
    <col min="263" max="510" width="9.140625" style="111" customWidth="1"/>
    <col min="511" max="511" width="5.7109375" style="111"/>
    <col min="512" max="512" width="5.7109375" style="111" customWidth="1"/>
    <col min="513" max="513" width="112.5703125" style="111" customWidth="1"/>
    <col min="514" max="514" width="10.140625" style="111" bestFit="1" customWidth="1"/>
    <col min="515" max="515" width="18.85546875" style="111" customWidth="1"/>
    <col min="516" max="516" width="19" style="111" customWidth="1"/>
    <col min="517" max="517" width="19.5703125" style="111" customWidth="1"/>
    <col min="518" max="518" width="16.7109375" style="111" customWidth="1"/>
    <col min="519" max="766" width="9.140625" style="111" customWidth="1"/>
    <col min="767" max="767" width="5.7109375" style="111"/>
    <col min="768" max="768" width="5.7109375" style="111" customWidth="1"/>
    <col min="769" max="769" width="112.5703125" style="111" customWidth="1"/>
    <col min="770" max="770" width="10.140625" style="111" bestFit="1" customWidth="1"/>
    <col min="771" max="771" width="18.85546875" style="111" customWidth="1"/>
    <col min="772" max="772" width="19" style="111" customWidth="1"/>
    <col min="773" max="773" width="19.5703125" style="111" customWidth="1"/>
    <col min="774" max="774" width="16.7109375" style="111" customWidth="1"/>
    <col min="775" max="1022" width="9.140625" style="111" customWidth="1"/>
    <col min="1023" max="1023" width="5.7109375" style="111"/>
    <col min="1024" max="1024" width="5.7109375" style="111" customWidth="1"/>
    <col min="1025" max="1025" width="112.5703125" style="111" customWidth="1"/>
    <col min="1026" max="1026" width="10.140625" style="111" bestFit="1" customWidth="1"/>
    <col min="1027" max="1027" width="18.85546875" style="111" customWidth="1"/>
    <col min="1028" max="1028" width="19" style="111" customWidth="1"/>
    <col min="1029" max="1029" width="19.5703125" style="111" customWidth="1"/>
    <col min="1030" max="1030" width="16.7109375" style="111" customWidth="1"/>
    <col min="1031" max="1278" width="9.140625" style="111" customWidth="1"/>
    <col min="1279" max="1279" width="5.7109375" style="111"/>
    <col min="1280" max="1280" width="5.7109375" style="111" customWidth="1"/>
    <col min="1281" max="1281" width="112.5703125" style="111" customWidth="1"/>
    <col min="1282" max="1282" width="10.140625" style="111" bestFit="1" customWidth="1"/>
    <col min="1283" max="1283" width="18.85546875" style="111" customWidth="1"/>
    <col min="1284" max="1284" width="19" style="111" customWidth="1"/>
    <col min="1285" max="1285" width="19.5703125" style="111" customWidth="1"/>
    <col min="1286" max="1286" width="16.7109375" style="111" customWidth="1"/>
    <col min="1287" max="1534" width="9.140625" style="111" customWidth="1"/>
    <col min="1535" max="1535" width="5.7109375" style="111"/>
    <col min="1536" max="1536" width="5.7109375" style="111" customWidth="1"/>
    <col min="1537" max="1537" width="112.5703125" style="111" customWidth="1"/>
    <col min="1538" max="1538" width="10.140625" style="111" bestFit="1" customWidth="1"/>
    <col min="1539" max="1539" width="18.85546875" style="111" customWidth="1"/>
    <col min="1540" max="1540" width="19" style="111" customWidth="1"/>
    <col min="1541" max="1541" width="19.5703125" style="111" customWidth="1"/>
    <col min="1542" max="1542" width="16.7109375" style="111" customWidth="1"/>
    <col min="1543" max="1790" width="9.140625" style="111" customWidth="1"/>
    <col min="1791" max="1791" width="5.7109375" style="111"/>
    <col min="1792" max="1792" width="5.7109375" style="111" customWidth="1"/>
    <col min="1793" max="1793" width="112.5703125" style="111" customWidth="1"/>
    <col min="1794" max="1794" width="10.140625" style="111" bestFit="1" customWidth="1"/>
    <col min="1795" max="1795" width="18.85546875" style="111" customWidth="1"/>
    <col min="1796" max="1796" width="19" style="111" customWidth="1"/>
    <col min="1797" max="1797" width="19.5703125" style="111" customWidth="1"/>
    <col min="1798" max="1798" width="16.7109375" style="111" customWidth="1"/>
    <col min="1799" max="2046" width="9.140625" style="111" customWidth="1"/>
    <col min="2047" max="2047" width="5.7109375" style="111"/>
    <col min="2048" max="2048" width="5.7109375" style="111" customWidth="1"/>
    <col min="2049" max="2049" width="112.5703125" style="111" customWidth="1"/>
    <col min="2050" max="2050" width="10.140625" style="111" bestFit="1" customWidth="1"/>
    <col min="2051" max="2051" width="18.85546875" style="111" customWidth="1"/>
    <col min="2052" max="2052" width="19" style="111" customWidth="1"/>
    <col min="2053" max="2053" width="19.5703125" style="111" customWidth="1"/>
    <col min="2054" max="2054" width="16.7109375" style="111" customWidth="1"/>
    <col min="2055" max="2302" width="9.140625" style="111" customWidth="1"/>
    <col min="2303" max="2303" width="5.7109375" style="111"/>
    <col min="2304" max="2304" width="5.7109375" style="111" customWidth="1"/>
    <col min="2305" max="2305" width="112.5703125" style="111" customWidth="1"/>
    <col min="2306" max="2306" width="10.140625" style="111" bestFit="1" customWidth="1"/>
    <col min="2307" max="2307" width="18.85546875" style="111" customWidth="1"/>
    <col min="2308" max="2308" width="19" style="111" customWidth="1"/>
    <col min="2309" max="2309" width="19.5703125" style="111" customWidth="1"/>
    <col min="2310" max="2310" width="16.7109375" style="111" customWidth="1"/>
    <col min="2311" max="2558" width="9.140625" style="111" customWidth="1"/>
    <col min="2559" max="2559" width="5.7109375" style="111"/>
    <col min="2560" max="2560" width="5.7109375" style="111" customWidth="1"/>
    <col min="2561" max="2561" width="112.5703125" style="111" customWidth="1"/>
    <col min="2562" max="2562" width="10.140625" style="111" bestFit="1" customWidth="1"/>
    <col min="2563" max="2563" width="18.85546875" style="111" customWidth="1"/>
    <col min="2564" max="2564" width="19" style="111" customWidth="1"/>
    <col min="2565" max="2565" width="19.5703125" style="111" customWidth="1"/>
    <col min="2566" max="2566" width="16.7109375" style="111" customWidth="1"/>
    <col min="2567" max="2814" width="9.140625" style="111" customWidth="1"/>
    <col min="2815" max="2815" width="5.7109375" style="111"/>
    <col min="2816" max="2816" width="5.7109375" style="111" customWidth="1"/>
    <col min="2817" max="2817" width="112.5703125" style="111" customWidth="1"/>
    <col min="2818" max="2818" width="10.140625" style="111" bestFit="1" customWidth="1"/>
    <col min="2819" max="2819" width="18.85546875" style="111" customWidth="1"/>
    <col min="2820" max="2820" width="19" style="111" customWidth="1"/>
    <col min="2821" max="2821" width="19.5703125" style="111" customWidth="1"/>
    <col min="2822" max="2822" width="16.7109375" style="111" customWidth="1"/>
    <col min="2823" max="3070" width="9.140625" style="111" customWidth="1"/>
    <col min="3071" max="3071" width="5.7109375" style="111"/>
    <col min="3072" max="3072" width="5.7109375" style="111" customWidth="1"/>
    <col min="3073" max="3073" width="112.5703125" style="111" customWidth="1"/>
    <col min="3074" max="3074" width="10.140625" style="111" bestFit="1" customWidth="1"/>
    <col min="3075" max="3075" width="18.85546875" style="111" customWidth="1"/>
    <col min="3076" max="3076" width="19" style="111" customWidth="1"/>
    <col min="3077" max="3077" width="19.5703125" style="111" customWidth="1"/>
    <col min="3078" max="3078" width="16.7109375" style="111" customWidth="1"/>
    <col min="3079" max="3326" width="9.140625" style="111" customWidth="1"/>
    <col min="3327" max="3327" width="5.7109375" style="111"/>
    <col min="3328" max="3328" width="5.7109375" style="111" customWidth="1"/>
    <col min="3329" max="3329" width="112.5703125" style="111" customWidth="1"/>
    <col min="3330" max="3330" width="10.140625" style="111" bestFit="1" customWidth="1"/>
    <col min="3331" max="3331" width="18.85546875" style="111" customWidth="1"/>
    <col min="3332" max="3332" width="19" style="111" customWidth="1"/>
    <col min="3333" max="3333" width="19.5703125" style="111" customWidth="1"/>
    <col min="3334" max="3334" width="16.7109375" style="111" customWidth="1"/>
    <col min="3335" max="3582" width="9.140625" style="111" customWidth="1"/>
    <col min="3583" max="3583" width="5.7109375" style="111"/>
    <col min="3584" max="3584" width="5.7109375" style="111" customWidth="1"/>
    <col min="3585" max="3585" width="112.5703125" style="111" customWidth="1"/>
    <col min="3586" max="3586" width="10.140625" style="111" bestFit="1" customWidth="1"/>
    <col min="3587" max="3587" width="18.85546875" style="111" customWidth="1"/>
    <col min="3588" max="3588" width="19" style="111" customWidth="1"/>
    <col min="3589" max="3589" width="19.5703125" style="111" customWidth="1"/>
    <col min="3590" max="3590" width="16.7109375" style="111" customWidth="1"/>
    <col min="3591" max="3838" width="9.140625" style="111" customWidth="1"/>
    <col min="3839" max="3839" width="5.7109375" style="111"/>
    <col min="3840" max="3840" width="5.7109375" style="111" customWidth="1"/>
    <col min="3841" max="3841" width="112.5703125" style="111" customWidth="1"/>
    <col min="3842" max="3842" width="10.140625" style="111" bestFit="1" customWidth="1"/>
    <col min="3843" max="3843" width="18.85546875" style="111" customWidth="1"/>
    <col min="3844" max="3844" width="19" style="111" customWidth="1"/>
    <col min="3845" max="3845" width="19.5703125" style="111" customWidth="1"/>
    <col min="3846" max="3846" width="16.7109375" style="111" customWidth="1"/>
    <col min="3847" max="4094" width="9.140625" style="111" customWidth="1"/>
    <col min="4095" max="4095" width="5.7109375" style="111"/>
    <col min="4096" max="4096" width="5.7109375" style="111" customWidth="1"/>
    <col min="4097" max="4097" width="112.5703125" style="111" customWidth="1"/>
    <col min="4098" max="4098" width="10.140625" style="111" bestFit="1" customWidth="1"/>
    <col min="4099" max="4099" width="18.85546875" style="111" customWidth="1"/>
    <col min="4100" max="4100" width="19" style="111" customWidth="1"/>
    <col min="4101" max="4101" width="19.5703125" style="111" customWidth="1"/>
    <col min="4102" max="4102" width="16.7109375" style="111" customWidth="1"/>
    <col min="4103" max="4350" width="9.140625" style="111" customWidth="1"/>
    <col min="4351" max="4351" width="5.7109375" style="111"/>
    <col min="4352" max="4352" width="5.7109375" style="111" customWidth="1"/>
    <col min="4353" max="4353" width="112.5703125" style="111" customWidth="1"/>
    <col min="4354" max="4354" width="10.140625" style="111" bestFit="1" customWidth="1"/>
    <col min="4355" max="4355" width="18.85546875" style="111" customWidth="1"/>
    <col min="4356" max="4356" width="19" style="111" customWidth="1"/>
    <col min="4357" max="4357" width="19.5703125" style="111" customWidth="1"/>
    <col min="4358" max="4358" width="16.7109375" style="111" customWidth="1"/>
    <col min="4359" max="4606" width="9.140625" style="111" customWidth="1"/>
    <col min="4607" max="4607" width="5.7109375" style="111"/>
    <col min="4608" max="4608" width="5.7109375" style="111" customWidth="1"/>
    <col min="4609" max="4609" width="112.5703125" style="111" customWidth="1"/>
    <col min="4610" max="4610" width="10.140625" style="111" bestFit="1" customWidth="1"/>
    <col min="4611" max="4611" width="18.85546875" style="111" customWidth="1"/>
    <col min="4612" max="4612" width="19" style="111" customWidth="1"/>
    <col min="4613" max="4613" width="19.5703125" style="111" customWidth="1"/>
    <col min="4614" max="4614" width="16.7109375" style="111" customWidth="1"/>
    <col min="4615" max="4862" width="9.140625" style="111" customWidth="1"/>
    <col min="4863" max="4863" width="5.7109375" style="111"/>
    <col min="4864" max="4864" width="5.7109375" style="111" customWidth="1"/>
    <col min="4865" max="4865" width="112.5703125" style="111" customWidth="1"/>
    <col min="4866" max="4866" width="10.140625" style="111" bestFit="1" customWidth="1"/>
    <col min="4867" max="4867" width="18.85546875" style="111" customWidth="1"/>
    <col min="4868" max="4868" width="19" style="111" customWidth="1"/>
    <col min="4869" max="4869" width="19.5703125" style="111" customWidth="1"/>
    <col min="4870" max="4870" width="16.7109375" style="111" customWidth="1"/>
    <col min="4871" max="5118" width="9.140625" style="111" customWidth="1"/>
    <col min="5119" max="5119" width="5.7109375" style="111"/>
    <col min="5120" max="5120" width="5.7109375" style="111" customWidth="1"/>
    <col min="5121" max="5121" width="112.5703125" style="111" customWidth="1"/>
    <col min="5122" max="5122" width="10.140625" style="111" bestFit="1" customWidth="1"/>
    <col min="5123" max="5123" width="18.85546875" style="111" customWidth="1"/>
    <col min="5124" max="5124" width="19" style="111" customWidth="1"/>
    <col min="5125" max="5125" width="19.5703125" style="111" customWidth="1"/>
    <col min="5126" max="5126" width="16.7109375" style="111" customWidth="1"/>
    <col min="5127" max="5374" width="9.140625" style="111" customWidth="1"/>
    <col min="5375" max="5375" width="5.7109375" style="111"/>
    <col min="5376" max="5376" width="5.7109375" style="111" customWidth="1"/>
    <col min="5377" max="5377" width="112.5703125" style="111" customWidth="1"/>
    <col min="5378" max="5378" width="10.140625" style="111" bestFit="1" customWidth="1"/>
    <col min="5379" max="5379" width="18.85546875" style="111" customWidth="1"/>
    <col min="5380" max="5380" width="19" style="111" customWidth="1"/>
    <col min="5381" max="5381" width="19.5703125" style="111" customWidth="1"/>
    <col min="5382" max="5382" width="16.7109375" style="111" customWidth="1"/>
    <col min="5383" max="5630" width="9.140625" style="111" customWidth="1"/>
    <col min="5631" max="5631" width="5.7109375" style="111"/>
    <col min="5632" max="5632" width="5.7109375" style="111" customWidth="1"/>
    <col min="5633" max="5633" width="112.5703125" style="111" customWidth="1"/>
    <col min="5634" max="5634" width="10.140625" style="111" bestFit="1" customWidth="1"/>
    <col min="5635" max="5635" width="18.85546875" style="111" customWidth="1"/>
    <col min="5636" max="5636" width="19" style="111" customWidth="1"/>
    <col min="5637" max="5637" width="19.5703125" style="111" customWidth="1"/>
    <col min="5638" max="5638" width="16.7109375" style="111" customWidth="1"/>
    <col min="5639" max="5886" width="9.140625" style="111" customWidth="1"/>
    <col min="5887" max="5887" width="5.7109375" style="111"/>
    <col min="5888" max="5888" width="5.7109375" style="111" customWidth="1"/>
    <col min="5889" max="5889" width="112.5703125" style="111" customWidth="1"/>
    <col min="5890" max="5890" width="10.140625" style="111" bestFit="1" customWidth="1"/>
    <col min="5891" max="5891" width="18.85546875" style="111" customWidth="1"/>
    <col min="5892" max="5892" width="19" style="111" customWidth="1"/>
    <col min="5893" max="5893" width="19.5703125" style="111" customWidth="1"/>
    <col min="5894" max="5894" width="16.7109375" style="111" customWidth="1"/>
    <col min="5895" max="6142" width="9.140625" style="111" customWidth="1"/>
    <col min="6143" max="6143" width="5.7109375" style="111"/>
    <col min="6144" max="6144" width="5.7109375" style="111" customWidth="1"/>
    <col min="6145" max="6145" width="112.5703125" style="111" customWidth="1"/>
    <col min="6146" max="6146" width="10.140625" style="111" bestFit="1" customWidth="1"/>
    <col min="6147" max="6147" width="18.85546875" style="111" customWidth="1"/>
    <col min="6148" max="6148" width="19" style="111" customWidth="1"/>
    <col min="6149" max="6149" width="19.5703125" style="111" customWidth="1"/>
    <col min="6150" max="6150" width="16.7109375" style="111" customWidth="1"/>
    <col min="6151" max="6398" width="9.140625" style="111" customWidth="1"/>
    <col min="6399" max="6399" width="5.7109375" style="111"/>
    <col min="6400" max="6400" width="5.7109375" style="111" customWidth="1"/>
    <col min="6401" max="6401" width="112.5703125" style="111" customWidth="1"/>
    <col min="6402" max="6402" width="10.140625" style="111" bestFit="1" customWidth="1"/>
    <col min="6403" max="6403" width="18.85546875" style="111" customWidth="1"/>
    <col min="6404" max="6404" width="19" style="111" customWidth="1"/>
    <col min="6405" max="6405" width="19.5703125" style="111" customWidth="1"/>
    <col min="6406" max="6406" width="16.7109375" style="111" customWidth="1"/>
    <col min="6407" max="6654" width="9.140625" style="111" customWidth="1"/>
    <col min="6655" max="6655" width="5.7109375" style="111"/>
    <col min="6656" max="6656" width="5.7109375" style="111" customWidth="1"/>
    <col min="6657" max="6657" width="112.5703125" style="111" customWidth="1"/>
    <col min="6658" max="6658" width="10.140625" style="111" bestFit="1" customWidth="1"/>
    <col min="6659" max="6659" width="18.85546875" style="111" customWidth="1"/>
    <col min="6660" max="6660" width="19" style="111" customWidth="1"/>
    <col min="6661" max="6661" width="19.5703125" style="111" customWidth="1"/>
    <col min="6662" max="6662" width="16.7109375" style="111" customWidth="1"/>
    <col min="6663" max="6910" width="9.140625" style="111" customWidth="1"/>
    <col min="6911" max="6911" width="5.7109375" style="111"/>
    <col min="6912" max="6912" width="5.7109375" style="111" customWidth="1"/>
    <col min="6913" max="6913" width="112.5703125" style="111" customWidth="1"/>
    <col min="6914" max="6914" width="10.140625" style="111" bestFit="1" customWidth="1"/>
    <col min="6915" max="6915" width="18.85546875" style="111" customWidth="1"/>
    <col min="6916" max="6916" width="19" style="111" customWidth="1"/>
    <col min="6917" max="6917" width="19.5703125" style="111" customWidth="1"/>
    <col min="6918" max="6918" width="16.7109375" style="111" customWidth="1"/>
    <col min="6919" max="7166" width="9.140625" style="111" customWidth="1"/>
    <col min="7167" max="7167" width="5.7109375" style="111"/>
    <col min="7168" max="7168" width="5.7109375" style="111" customWidth="1"/>
    <col min="7169" max="7169" width="112.5703125" style="111" customWidth="1"/>
    <col min="7170" max="7170" width="10.140625" style="111" bestFit="1" customWidth="1"/>
    <col min="7171" max="7171" width="18.85546875" style="111" customWidth="1"/>
    <col min="7172" max="7172" width="19" style="111" customWidth="1"/>
    <col min="7173" max="7173" width="19.5703125" style="111" customWidth="1"/>
    <col min="7174" max="7174" width="16.7109375" style="111" customWidth="1"/>
    <col min="7175" max="7422" width="9.140625" style="111" customWidth="1"/>
    <col min="7423" max="7423" width="5.7109375" style="111"/>
    <col min="7424" max="7424" width="5.7109375" style="111" customWidth="1"/>
    <col min="7425" max="7425" width="112.5703125" style="111" customWidth="1"/>
    <col min="7426" max="7426" width="10.140625" style="111" bestFit="1" customWidth="1"/>
    <col min="7427" max="7427" width="18.85546875" style="111" customWidth="1"/>
    <col min="7428" max="7428" width="19" style="111" customWidth="1"/>
    <col min="7429" max="7429" width="19.5703125" style="111" customWidth="1"/>
    <col min="7430" max="7430" width="16.7109375" style="111" customWidth="1"/>
    <col min="7431" max="7678" width="9.140625" style="111" customWidth="1"/>
    <col min="7679" max="7679" width="5.7109375" style="111"/>
    <col min="7680" max="7680" width="5.7109375" style="111" customWidth="1"/>
    <col min="7681" max="7681" width="112.5703125" style="111" customWidth="1"/>
    <col min="7682" max="7682" width="10.140625" style="111" bestFit="1" customWidth="1"/>
    <col min="7683" max="7683" width="18.85546875" style="111" customWidth="1"/>
    <col min="7684" max="7684" width="19" style="111" customWidth="1"/>
    <col min="7685" max="7685" width="19.5703125" style="111" customWidth="1"/>
    <col min="7686" max="7686" width="16.7109375" style="111" customWidth="1"/>
    <col min="7687" max="7934" width="9.140625" style="111" customWidth="1"/>
    <col min="7935" max="7935" width="5.7109375" style="111"/>
    <col min="7936" max="7936" width="5.7109375" style="111" customWidth="1"/>
    <col min="7937" max="7937" width="112.5703125" style="111" customWidth="1"/>
    <col min="7938" max="7938" width="10.140625" style="111" bestFit="1" customWidth="1"/>
    <col min="7939" max="7939" width="18.85546875" style="111" customWidth="1"/>
    <col min="7940" max="7940" width="19" style="111" customWidth="1"/>
    <col min="7941" max="7941" width="19.5703125" style="111" customWidth="1"/>
    <col min="7942" max="7942" width="16.7109375" style="111" customWidth="1"/>
    <col min="7943" max="8190" width="9.140625" style="111" customWidth="1"/>
    <col min="8191" max="8191" width="5.7109375" style="111"/>
    <col min="8192" max="8192" width="5.7109375" style="111" customWidth="1"/>
    <col min="8193" max="8193" width="112.5703125" style="111" customWidth="1"/>
    <col min="8194" max="8194" width="10.140625" style="111" bestFit="1" customWidth="1"/>
    <col min="8195" max="8195" width="18.85546875" style="111" customWidth="1"/>
    <col min="8196" max="8196" width="19" style="111" customWidth="1"/>
    <col min="8197" max="8197" width="19.5703125" style="111" customWidth="1"/>
    <col min="8198" max="8198" width="16.7109375" style="111" customWidth="1"/>
    <col min="8199" max="8446" width="9.140625" style="111" customWidth="1"/>
    <col min="8447" max="8447" width="5.7109375" style="111"/>
    <col min="8448" max="8448" width="5.7109375" style="111" customWidth="1"/>
    <col min="8449" max="8449" width="112.5703125" style="111" customWidth="1"/>
    <col min="8450" max="8450" width="10.140625" style="111" bestFit="1" customWidth="1"/>
    <col min="8451" max="8451" width="18.85546875" style="111" customWidth="1"/>
    <col min="8452" max="8452" width="19" style="111" customWidth="1"/>
    <col min="8453" max="8453" width="19.5703125" style="111" customWidth="1"/>
    <col min="8454" max="8454" width="16.7109375" style="111" customWidth="1"/>
    <col min="8455" max="8702" width="9.140625" style="111" customWidth="1"/>
    <col min="8703" max="8703" width="5.7109375" style="111"/>
    <col min="8704" max="8704" width="5.7109375" style="111" customWidth="1"/>
    <col min="8705" max="8705" width="112.5703125" style="111" customWidth="1"/>
    <col min="8706" max="8706" width="10.140625" style="111" bestFit="1" customWidth="1"/>
    <col min="8707" max="8707" width="18.85546875" style="111" customWidth="1"/>
    <col min="8708" max="8708" width="19" style="111" customWidth="1"/>
    <col min="8709" max="8709" width="19.5703125" style="111" customWidth="1"/>
    <col min="8710" max="8710" width="16.7109375" style="111" customWidth="1"/>
    <col min="8711" max="8958" width="9.140625" style="111" customWidth="1"/>
    <col min="8959" max="8959" width="5.7109375" style="111"/>
    <col min="8960" max="8960" width="5.7109375" style="111" customWidth="1"/>
    <col min="8961" max="8961" width="112.5703125" style="111" customWidth="1"/>
    <col min="8962" max="8962" width="10.140625" style="111" bestFit="1" customWidth="1"/>
    <col min="8963" max="8963" width="18.85546875" style="111" customWidth="1"/>
    <col min="8964" max="8964" width="19" style="111" customWidth="1"/>
    <col min="8965" max="8965" width="19.5703125" style="111" customWidth="1"/>
    <col min="8966" max="8966" width="16.7109375" style="111" customWidth="1"/>
    <col min="8967" max="9214" width="9.140625" style="111" customWidth="1"/>
    <col min="9215" max="9215" width="5.7109375" style="111"/>
    <col min="9216" max="9216" width="5.7109375" style="111" customWidth="1"/>
    <col min="9217" max="9217" width="112.5703125" style="111" customWidth="1"/>
    <col min="9218" max="9218" width="10.140625" style="111" bestFit="1" customWidth="1"/>
    <col min="9219" max="9219" width="18.85546875" style="111" customWidth="1"/>
    <col min="9220" max="9220" width="19" style="111" customWidth="1"/>
    <col min="9221" max="9221" width="19.5703125" style="111" customWidth="1"/>
    <col min="9222" max="9222" width="16.7109375" style="111" customWidth="1"/>
    <col min="9223" max="9470" width="9.140625" style="111" customWidth="1"/>
    <col min="9471" max="9471" width="5.7109375" style="111"/>
    <col min="9472" max="9472" width="5.7109375" style="111" customWidth="1"/>
    <col min="9473" max="9473" width="112.5703125" style="111" customWidth="1"/>
    <col min="9474" max="9474" width="10.140625" style="111" bestFit="1" customWidth="1"/>
    <col min="9475" max="9475" width="18.85546875" style="111" customWidth="1"/>
    <col min="9476" max="9476" width="19" style="111" customWidth="1"/>
    <col min="9477" max="9477" width="19.5703125" style="111" customWidth="1"/>
    <col min="9478" max="9478" width="16.7109375" style="111" customWidth="1"/>
    <col min="9479" max="9726" width="9.140625" style="111" customWidth="1"/>
    <col min="9727" max="9727" width="5.7109375" style="111"/>
    <col min="9728" max="9728" width="5.7109375" style="111" customWidth="1"/>
    <col min="9729" max="9729" width="112.5703125" style="111" customWidth="1"/>
    <col min="9730" max="9730" width="10.140625" style="111" bestFit="1" customWidth="1"/>
    <col min="9731" max="9731" width="18.85546875" style="111" customWidth="1"/>
    <col min="9732" max="9732" width="19" style="111" customWidth="1"/>
    <col min="9733" max="9733" width="19.5703125" style="111" customWidth="1"/>
    <col min="9734" max="9734" width="16.7109375" style="111" customWidth="1"/>
    <col min="9735" max="9982" width="9.140625" style="111" customWidth="1"/>
    <col min="9983" max="9983" width="5.7109375" style="111"/>
    <col min="9984" max="9984" width="5.7109375" style="111" customWidth="1"/>
    <col min="9985" max="9985" width="112.5703125" style="111" customWidth="1"/>
    <col min="9986" max="9986" width="10.140625" style="111" bestFit="1" customWidth="1"/>
    <col min="9987" max="9987" width="18.85546875" style="111" customWidth="1"/>
    <col min="9988" max="9988" width="19" style="111" customWidth="1"/>
    <col min="9989" max="9989" width="19.5703125" style="111" customWidth="1"/>
    <col min="9990" max="9990" width="16.7109375" style="111" customWidth="1"/>
    <col min="9991" max="10238" width="9.140625" style="111" customWidth="1"/>
    <col min="10239" max="10239" width="5.7109375" style="111"/>
    <col min="10240" max="10240" width="5.7109375" style="111" customWidth="1"/>
    <col min="10241" max="10241" width="112.5703125" style="111" customWidth="1"/>
    <col min="10242" max="10242" width="10.140625" style="111" bestFit="1" customWidth="1"/>
    <col min="10243" max="10243" width="18.85546875" style="111" customWidth="1"/>
    <col min="10244" max="10244" width="19" style="111" customWidth="1"/>
    <col min="10245" max="10245" width="19.5703125" style="111" customWidth="1"/>
    <col min="10246" max="10246" width="16.7109375" style="111" customWidth="1"/>
    <col min="10247" max="10494" width="9.140625" style="111" customWidth="1"/>
    <col min="10495" max="10495" width="5.7109375" style="111"/>
    <col min="10496" max="10496" width="5.7109375" style="111" customWidth="1"/>
    <col min="10497" max="10497" width="112.5703125" style="111" customWidth="1"/>
    <col min="10498" max="10498" width="10.140625" style="111" bestFit="1" customWidth="1"/>
    <col min="10499" max="10499" width="18.85546875" style="111" customWidth="1"/>
    <col min="10500" max="10500" width="19" style="111" customWidth="1"/>
    <col min="10501" max="10501" width="19.5703125" style="111" customWidth="1"/>
    <col min="10502" max="10502" width="16.7109375" style="111" customWidth="1"/>
    <col min="10503" max="10750" width="9.140625" style="111" customWidth="1"/>
    <col min="10751" max="10751" width="5.7109375" style="111"/>
    <col min="10752" max="10752" width="5.7109375" style="111" customWidth="1"/>
    <col min="10753" max="10753" width="112.5703125" style="111" customWidth="1"/>
    <col min="10754" max="10754" width="10.140625" style="111" bestFit="1" customWidth="1"/>
    <col min="10755" max="10755" width="18.85546875" style="111" customWidth="1"/>
    <col min="10756" max="10756" width="19" style="111" customWidth="1"/>
    <col min="10757" max="10757" width="19.5703125" style="111" customWidth="1"/>
    <col min="10758" max="10758" width="16.7109375" style="111" customWidth="1"/>
    <col min="10759" max="11006" width="9.140625" style="111" customWidth="1"/>
    <col min="11007" max="11007" width="5.7109375" style="111"/>
    <col min="11008" max="11008" width="5.7109375" style="111" customWidth="1"/>
    <col min="11009" max="11009" width="112.5703125" style="111" customWidth="1"/>
    <col min="11010" max="11010" width="10.140625" style="111" bestFit="1" customWidth="1"/>
    <col min="11011" max="11011" width="18.85546875" style="111" customWidth="1"/>
    <col min="11012" max="11012" width="19" style="111" customWidth="1"/>
    <col min="11013" max="11013" width="19.5703125" style="111" customWidth="1"/>
    <col min="11014" max="11014" width="16.7109375" style="111" customWidth="1"/>
    <col min="11015" max="11262" width="9.140625" style="111" customWidth="1"/>
    <col min="11263" max="11263" width="5.7109375" style="111"/>
    <col min="11264" max="11264" width="5.7109375" style="111" customWidth="1"/>
    <col min="11265" max="11265" width="112.5703125" style="111" customWidth="1"/>
    <col min="11266" max="11266" width="10.140625" style="111" bestFit="1" customWidth="1"/>
    <col min="11267" max="11267" width="18.85546875" style="111" customWidth="1"/>
    <col min="11268" max="11268" width="19" style="111" customWidth="1"/>
    <col min="11269" max="11269" width="19.5703125" style="111" customWidth="1"/>
    <col min="11270" max="11270" width="16.7109375" style="111" customWidth="1"/>
    <col min="11271" max="11518" width="9.140625" style="111" customWidth="1"/>
    <col min="11519" max="11519" width="5.7109375" style="111"/>
    <col min="11520" max="11520" width="5.7109375" style="111" customWidth="1"/>
    <col min="11521" max="11521" width="112.5703125" style="111" customWidth="1"/>
    <col min="11522" max="11522" width="10.140625" style="111" bestFit="1" customWidth="1"/>
    <col min="11523" max="11523" width="18.85546875" style="111" customWidth="1"/>
    <col min="11524" max="11524" width="19" style="111" customWidth="1"/>
    <col min="11525" max="11525" width="19.5703125" style="111" customWidth="1"/>
    <col min="11526" max="11526" width="16.7109375" style="111" customWidth="1"/>
    <col min="11527" max="11774" width="9.140625" style="111" customWidth="1"/>
    <col min="11775" max="11775" width="5.7109375" style="111"/>
    <col min="11776" max="11776" width="5.7109375" style="111" customWidth="1"/>
    <col min="11777" max="11777" width="112.5703125" style="111" customWidth="1"/>
    <col min="11778" max="11778" width="10.140625" style="111" bestFit="1" customWidth="1"/>
    <col min="11779" max="11779" width="18.85546875" style="111" customWidth="1"/>
    <col min="11780" max="11780" width="19" style="111" customWidth="1"/>
    <col min="11781" max="11781" width="19.5703125" style="111" customWidth="1"/>
    <col min="11782" max="11782" width="16.7109375" style="111" customWidth="1"/>
    <col min="11783" max="12030" width="9.140625" style="111" customWidth="1"/>
    <col min="12031" max="12031" width="5.7109375" style="111"/>
    <col min="12032" max="12032" width="5.7109375" style="111" customWidth="1"/>
    <col min="12033" max="12033" width="112.5703125" style="111" customWidth="1"/>
    <col min="12034" max="12034" width="10.140625" style="111" bestFit="1" customWidth="1"/>
    <col min="12035" max="12035" width="18.85546875" style="111" customWidth="1"/>
    <col min="12036" max="12036" width="19" style="111" customWidth="1"/>
    <col min="12037" max="12037" width="19.5703125" style="111" customWidth="1"/>
    <col min="12038" max="12038" width="16.7109375" style="111" customWidth="1"/>
    <col min="12039" max="12286" width="9.140625" style="111" customWidth="1"/>
    <col min="12287" max="12287" width="5.7109375" style="111"/>
    <col min="12288" max="12288" width="5.7109375" style="111" customWidth="1"/>
    <col min="12289" max="12289" width="112.5703125" style="111" customWidth="1"/>
    <col min="12290" max="12290" width="10.140625" style="111" bestFit="1" customWidth="1"/>
    <col min="12291" max="12291" width="18.85546875" style="111" customWidth="1"/>
    <col min="12292" max="12292" width="19" style="111" customWidth="1"/>
    <col min="12293" max="12293" width="19.5703125" style="111" customWidth="1"/>
    <col min="12294" max="12294" width="16.7109375" style="111" customWidth="1"/>
    <col min="12295" max="12542" width="9.140625" style="111" customWidth="1"/>
    <col min="12543" max="12543" width="5.7109375" style="111"/>
    <col min="12544" max="12544" width="5.7109375" style="111" customWidth="1"/>
    <col min="12545" max="12545" width="112.5703125" style="111" customWidth="1"/>
    <col min="12546" max="12546" width="10.140625" style="111" bestFit="1" customWidth="1"/>
    <col min="12547" max="12547" width="18.85546875" style="111" customWidth="1"/>
    <col min="12548" max="12548" width="19" style="111" customWidth="1"/>
    <col min="12549" max="12549" width="19.5703125" style="111" customWidth="1"/>
    <col min="12550" max="12550" width="16.7109375" style="111" customWidth="1"/>
    <col min="12551" max="12798" width="9.140625" style="111" customWidth="1"/>
    <col min="12799" max="12799" width="5.7109375" style="111"/>
    <col min="12800" max="12800" width="5.7109375" style="111" customWidth="1"/>
    <col min="12801" max="12801" width="112.5703125" style="111" customWidth="1"/>
    <col min="12802" max="12802" width="10.140625" style="111" bestFit="1" customWidth="1"/>
    <col min="12803" max="12803" width="18.85546875" style="111" customWidth="1"/>
    <col min="12804" max="12804" width="19" style="111" customWidth="1"/>
    <col min="12805" max="12805" width="19.5703125" style="111" customWidth="1"/>
    <col min="12806" max="12806" width="16.7109375" style="111" customWidth="1"/>
    <col min="12807" max="13054" width="9.140625" style="111" customWidth="1"/>
    <col min="13055" max="13055" width="5.7109375" style="111"/>
    <col min="13056" max="13056" width="5.7109375" style="111" customWidth="1"/>
    <col min="13057" max="13057" width="112.5703125" style="111" customWidth="1"/>
    <col min="13058" max="13058" width="10.140625" style="111" bestFit="1" customWidth="1"/>
    <col min="13059" max="13059" width="18.85546875" style="111" customWidth="1"/>
    <col min="13060" max="13060" width="19" style="111" customWidth="1"/>
    <col min="13061" max="13061" width="19.5703125" style="111" customWidth="1"/>
    <col min="13062" max="13062" width="16.7109375" style="111" customWidth="1"/>
    <col min="13063" max="13310" width="9.140625" style="111" customWidth="1"/>
    <col min="13311" max="13311" width="5.7109375" style="111"/>
    <col min="13312" max="13312" width="5.7109375" style="111" customWidth="1"/>
    <col min="13313" max="13313" width="112.5703125" style="111" customWidth="1"/>
    <col min="13314" max="13314" width="10.140625" style="111" bestFit="1" customWidth="1"/>
    <col min="13315" max="13315" width="18.85546875" style="111" customWidth="1"/>
    <col min="13316" max="13316" width="19" style="111" customWidth="1"/>
    <col min="13317" max="13317" width="19.5703125" style="111" customWidth="1"/>
    <col min="13318" max="13318" width="16.7109375" style="111" customWidth="1"/>
    <col min="13319" max="13566" width="9.140625" style="111" customWidth="1"/>
    <col min="13567" max="13567" width="5.7109375" style="111"/>
    <col min="13568" max="13568" width="5.7109375" style="111" customWidth="1"/>
    <col min="13569" max="13569" width="112.5703125" style="111" customWidth="1"/>
    <col min="13570" max="13570" width="10.140625" style="111" bestFit="1" customWidth="1"/>
    <col min="13571" max="13571" width="18.85546875" style="111" customWidth="1"/>
    <col min="13572" max="13572" width="19" style="111" customWidth="1"/>
    <col min="13573" max="13573" width="19.5703125" style="111" customWidth="1"/>
    <col min="13574" max="13574" width="16.7109375" style="111" customWidth="1"/>
    <col min="13575" max="13822" width="9.140625" style="111" customWidth="1"/>
    <col min="13823" max="13823" width="5.7109375" style="111"/>
    <col min="13824" max="13824" width="5.7109375" style="111" customWidth="1"/>
    <col min="13825" max="13825" width="112.5703125" style="111" customWidth="1"/>
    <col min="13826" max="13826" width="10.140625" style="111" bestFit="1" customWidth="1"/>
    <col min="13827" max="13827" width="18.85546875" style="111" customWidth="1"/>
    <col min="13828" max="13828" width="19" style="111" customWidth="1"/>
    <col min="13829" max="13829" width="19.5703125" style="111" customWidth="1"/>
    <col min="13830" max="13830" width="16.7109375" style="111" customWidth="1"/>
    <col min="13831" max="14078" width="9.140625" style="111" customWidth="1"/>
    <col min="14079" max="14079" width="5.7109375" style="111"/>
    <col min="14080" max="14080" width="5.7109375" style="111" customWidth="1"/>
    <col min="14081" max="14081" width="112.5703125" style="111" customWidth="1"/>
    <col min="14082" max="14082" width="10.140625" style="111" bestFit="1" customWidth="1"/>
    <col min="14083" max="14083" width="18.85546875" style="111" customWidth="1"/>
    <col min="14084" max="14084" width="19" style="111" customWidth="1"/>
    <col min="14085" max="14085" width="19.5703125" style="111" customWidth="1"/>
    <col min="14086" max="14086" width="16.7109375" style="111" customWidth="1"/>
    <col min="14087" max="14334" width="9.140625" style="111" customWidth="1"/>
    <col min="14335" max="14335" width="5.7109375" style="111"/>
    <col min="14336" max="14336" width="5.7109375" style="111" customWidth="1"/>
    <col min="14337" max="14337" width="112.5703125" style="111" customWidth="1"/>
    <col min="14338" max="14338" width="10.140625" style="111" bestFit="1" customWidth="1"/>
    <col min="14339" max="14339" width="18.85546875" style="111" customWidth="1"/>
    <col min="14340" max="14340" width="19" style="111" customWidth="1"/>
    <col min="14341" max="14341" width="19.5703125" style="111" customWidth="1"/>
    <col min="14342" max="14342" width="16.7109375" style="111" customWidth="1"/>
    <col min="14343" max="14590" width="9.140625" style="111" customWidth="1"/>
    <col min="14591" max="14591" width="5.7109375" style="111"/>
    <col min="14592" max="14592" width="5.7109375" style="111" customWidth="1"/>
    <col min="14593" max="14593" width="112.5703125" style="111" customWidth="1"/>
    <col min="14594" max="14594" width="10.140625" style="111" bestFit="1" customWidth="1"/>
    <col min="14595" max="14595" width="18.85546875" style="111" customWidth="1"/>
    <col min="14596" max="14596" width="19" style="111" customWidth="1"/>
    <col min="14597" max="14597" width="19.5703125" style="111" customWidth="1"/>
    <col min="14598" max="14598" width="16.7109375" style="111" customWidth="1"/>
    <col min="14599" max="14846" width="9.140625" style="111" customWidth="1"/>
    <col min="14847" max="14847" width="5.7109375" style="111"/>
    <col min="14848" max="14848" width="5.7109375" style="111" customWidth="1"/>
    <col min="14849" max="14849" width="112.5703125" style="111" customWidth="1"/>
    <col min="14850" max="14850" width="10.140625" style="111" bestFit="1" customWidth="1"/>
    <col min="14851" max="14851" width="18.85546875" style="111" customWidth="1"/>
    <col min="14852" max="14852" width="19" style="111" customWidth="1"/>
    <col min="14853" max="14853" width="19.5703125" style="111" customWidth="1"/>
    <col min="14854" max="14854" width="16.7109375" style="111" customWidth="1"/>
    <col min="14855" max="15102" width="9.140625" style="111" customWidth="1"/>
    <col min="15103" max="15103" width="5.7109375" style="111"/>
    <col min="15104" max="15104" width="5.7109375" style="111" customWidth="1"/>
    <col min="15105" max="15105" width="112.5703125" style="111" customWidth="1"/>
    <col min="15106" max="15106" width="10.140625" style="111" bestFit="1" customWidth="1"/>
    <col min="15107" max="15107" width="18.85546875" style="111" customWidth="1"/>
    <col min="15108" max="15108" width="19" style="111" customWidth="1"/>
    <col min="15109" max="15109" width="19.5703125" style="111" customWidth="1"/>
    <col min="15110" max="15110" width="16.7109375" style="111" customWidth="1"/>
    <col min="15111" max="15358" width="9.140625" style="111" customWidth="1"/>
    <col min="15359" max="15359" width="5.7109375" style="111"/>
    <col min="15360" max="15360" width="5.7109375" style="111" customWidth="1"/>
    <col min="15361" max="15361" width="112.5703125" style="111" customWidth="1"/>
    <col min="15362" max="15362" width="10.140625" style="111" bestFit="1" customWidth="1"/>
    <col min="15363" max="15363" width="18.85546875" style="111" customWidth="1"/>
    <col min="15364" max="15364" width="19" style="111" customWidth="1"/>
    <col min="15365" max="15365" width="19.5703125" style="111" customWidth="1"/>
    <col min="15366" max="15366" width="16.7109375" style="111" customWidth="1"/>
    <col min="15367" max="15614" width="9.140625" style="111" customWidth="1"/>
    <col min="15615" max="15615" width="5.7109375" style="111"/>
    <col min="15616" max="15616" width="5.7109375" style="111" customWidth="1"/>
    <col min="15617" max="15617" width="112.5703125" style="111" customWidth="1"/>
    <col min="15618" max="15618" width="10.140625" style="111" bestFit="1" customWidth="1"/>
    <col min="15619" max="15619" width="18.85546875" style="111" customWidth="1"/>
    <col min="15620" max="15620" width="19" style="111" customWidth="1"/>
    <col min="15621" max="15621" width="19.5703125" style="111" customWidth="1"/>
    <col min="15622" max="15622" width="16.7109375" style="111" customWidth="1"/>
    <col min="15623" max="15870" width="9.140625" style="111" customWidth="1"/>
    <col min="15871" max="15871" width="5.7109375" style="111"/>
    <col min="15872" max="15872" width="5.7109375" style="111" customWidth="1"/>
    <col min="15873" max="15873" width="112.5703125" style="111" customWidth="1"/>
    <col min="15874" max="15874" width="10.140625" style="111" bestFit="1" customWidth="1"/>
    <col min="15875" max="15875" width="18.85546875" style="111" customWidth="1"/>
    <col min="15876" max="15876" width="19" style="111" customWidth="1"/>
    <col min="15877" max="15877" width="19.5703125" style="111" customWidth="1"/>
    <col min="15878" max="15878" width="16.7109375" style="111" customWidth="1"/>
    <col min="15879" max="16126" width="9.140625" style="111" customWidth="1"/>
    <col min="16127" max="16127" width="5.7109375" style="111"/>
    <col min="16128" max="16128" width="5.7109375" style="111" customWidth="1"/>
    <col min="16129" max="16129" width="112.5703125" style="111" customWidth="1"/>
    <col min="16130" max="16130" width="10.140625" style="111" bestFit="1" customWidth="1"/>
    <col min="16131" max="16131" width="18.85546875" style="111" customWidth="1"/>
    <col min="16132" max="16132" width="19" style="111" customWidth="1"/>
    <col min="16133" max="16133" width="19.5703125" style="111" customWidth="1"/>
    <col min="16134" max="16134" width="16.7109375" style="111" customWidth="1"/>
    <col min="16135" max="16382" width="9.140625" style="111" customWidth="1"/>
    <col min="16383" max="16384" width="5.7109375" style="111"/>
  </cols>
  <sheetData>
    <row r="1" spans="1:10" ht="20.25" customHeight="1" x14ac:dyDescent="0.3">
      <c r="A1" s="838" t="s">
        <v>171</v>
      </c>
      <c r="B1" s="838"/>
      <c r="C1" s="838"/>
      <c r="D1" s="838"/>
      <c r="E1" s="838"/>
    </row>
    <row r="2" spans="1:10" ht="14.25" customHeight="1" thickBot="1" x14ac:dyDescent="0.3">
      <c r="D2" s="839" t="s">
        <v>172</v>
      </c>
      <c r="E2" s="839"/>
    </row>
    <row r="3" spans="1:10" ht="39" thickBot="1" x14ac:dyDescent="0.25">
      <c r="A3" s="840" t="s">
        <v>62</v>
      </c>
      <c r="B3" s="842" t="s">
        <v>59</v>
      </c>
      <c r="C3" s="843"/>
      <c r="D3" s="843"/>
      <c r="E3" s="331" t="s">
        <v>138</v>
      </c>
    </row>
    <row r="4" spans="1:10" ht="19.5" customHeight="1" thickBot="1" x14ac:dyDescent="0.25">
      <c r="A4" s="841"/>
      <c r="B4" s="631" t="s">
        <v>36</v>
      </c>
      <c r="C4" s="332">
        <v>41821</v>
      </c>
      <c r="D4" s="660">
        <v>42186</v>
      </c>
      <c r="E4" s="332">
        <v>42186</v>
      </c>
    </row>
    <row r="5" spans="1:10" ht="24.95" customHeight="1" thickBot="1" x14ac:dyDescent="0.25">
      <c r="A5" s="632" t="s">
        <v>440</v>
      </c>
      <c r="B5" s="633" t="s">
        <v>173</v>
      </c>
      <c r="C5" s="634">
        <f>SUM(C7,C43,C62,C89,C107,C120,C122,C124)</f>
        <v>167</v>
      </c>
      <c r="D5" s="634">
        <f>SUM(D7,D43,D62,D89,D107,D120,D122,D124)</f>
        <v>168</v>
      </c>
      <c r="E5" s="685">
        <f>SUM(E7,E43,E62,E89,E107,E120,E122,E124)</f>
        <v>157</v>
      </c>
    </row>
    <row r="6" spans="1:10" ht="20.100000000000001" customHeight="1" thickBot="1" x14ac:dyDescent="0.25">
      <c r="A6" s="831" t="s">
        <v>52</v>
      </c>
      <c r="B6" s="832"/>
      <c r="C6" s="832"/>
      <c r="D6" s="832"/>
      <c r="E6" s="844"/>
    </row>
    <row r="7" spans="1:10" ht="19.5" customHeight="1" x14ac:dyDescent="0.25">
      <c r="A7" s="638" t="s">
        <v>441</v>
      </c>
      <c r="B7" s="335"/>
      <c r="C7" s="335">
        <f>C8+C11+C19+C22+C25+C27+C33+C39</f>
        <v>105</v>
      </c>
      <c r="D7" s="333">
        <f>D8+D11+D19+D22+D25+D27+D33+D39</f>
        <v>105</v>
      </c>
      <c r="E7" s="334">
        <f>E8+E11+E19+E22+E25+E27+E33</f>
        <v>45</v>
      </c>
      <c r="G7" s="144"/>
      <c r="H7" s="144"/>
      <c r="I7" s="144"/>
      <c r="J7" s="144"/>
    </row>
    <row r="8" spans="1:10" ht="19.5" customHeight="1" x14ac:dyDescent="0.25">
      <c r="A8" s="638" t="s">
        <v>442</v>
      </c>
      <c r="B8" s="635" t="s">
        <v>173</v>
      </c>
      <c r="C8" s="635">
        <v>43</v>
      </c>
      <c r="D8" s="635">
        <v>43</v>
      </c>
      <c r="E8" s="661">
        <v>17</v>
      </c>
      <c r="G8" s="144"/>
      <c r="H8" s="144"/>
      <c r="I8" s="144"/>
      <c r="J8" s="144"/>
    </row>
    <row r="9" spans="1:10" ht="19.5" customHeight="1" x14ac:dyDescent="0.25">
      <c r="A9" s="653" t="s">
        <v>443</v>
      </c>
      <c r="B9" s="335" t="s">
        <v>27</v>
      </c>
      <c r="C9" s="336">
        <v>10599</v>
      </c>
      <c r="D9" s="336">
        <v>11093</v>
      </c>
      <c r="E9" s="337">
        <v>2164</v>
      </c>
      <c r="G9" s="144"/>
      <c r="H9" s="144"/>
      <c r="I9" s="144"/>
      <c r="J9" s="144"/>
    </row>
    <row r="10" spans="1:10" ht="19.5" customHeight="1" x14ac:dyDescent="0.25">
      <c r="A10" s="653" t="s">
        <v>444</v>
      </c>
      <c r="B10" s="335" t="s">
        <v>27</v>
      </c>
      <c r="C10" s="335" t="s">
        <v>528</v>
      </c>
      <c r="D10" s="335" t="s">
        <v>391</v>
      </c>
      <c r="E10" s="662"/>
      <c r="G10" s="144"/>
      <c r="H10" s="144"/>
      <c r="I10" s="144"/>
      <c r="J10" s="144"/>
    </row>
    <row r="11" spans="1:10" ht="19.5" customHeight="1" x14ac:dyDescent="0.25">
      <c r="A11" s="638" t="s">
        <v>445</v>
      </c>
      <c r="B11" s="635" t="s">
        <v>173</v>
      </c>
      <c r="C11" s="635">
        <v>42</v>
      </c>
      <c r="D11" s="635">
        <v>42</v>
      </c>
      <c r="E11" s="661">
        <v>26</v>
      </c>
      <c r="G11" s="144"/>
      <c r="H11" s="144"/>
      <c r="I11" s="144"/>
      <c r="J11" s="144"/>
    </row>
    <row r="12" spans="1:10" ht="15.75" customHeight="1" x14ac:dyDescent="0.25">
      <c r="A12" s="653" t="s">
        <v>446</v>
      </c>
      <c r="B12" s="335" t="s">
        <v>173</v>
      </c>
      <c r="C12" s="339">
        <v>30</v>
      </c>
      <c r="D12" s="339">
        <v>30</v>
      </c>
      <c r="E12" s="662"/>
      <c r="G12" s="144"/>
      <c r="H12" s="144"/>
      <c r="I12" s="144"/>
      <c r="J12" s="144"/>
    </row>
    <row r="13" spans="1:10" ht="16.5" x14ac:dyDescent="0.25">
      <c r="A13" s="653" t="s">
        <v>447</v>
      </c>
      <c r="B13" s="335" t="s">
        <v>173</v>
      </c>
      <c r="C13" s="339">
        <v>2</v>
      </c>
      <c r="D13" s="339">
        <v>2</v>
      </c>
      <c r="E13" s="662"/>
      <c r="G13" s="144"/>
      <c r="H13" s="144"/>
      <c r="I13" s="144"/>
      <c r="J13" s="144"/>
    </row>
    <row r="14" spans="1:10" ht="16.5" x14ac:dyDescent="0.25">
      <c r="A14" s="653" t="s">
        <v>448</v>
      </c>
      <c r="B14" s="335" t="s">
        <v>173</v>
      </c>
      <c r="C14" s="339">
        <v>6</v>
      </c>
      <c r="D14" s="339">
        <v>6</v>
      </c>
      <c r="E14" s="662"/>
      <c r="G14" s="144"/>
      <c r="H14" s="144"/>
      <c r="I14" s="144"/>
      <c r="J14" s="144"/>
    </row>
    <row r="15" spans="1:10" ht="16.5" x14ac:dyDescent="0.25">
      <c r="A15" s="653" t="s">
        <v>449</v>
      </c>
      <c r="B15" s="335" t="s">
        <v>173</v>
      </c>
      <c r="C15" s="339">
        <v>1</v>
      </c>
      <c r="D15" s="339">
        <v>1</v>
      </c>
      <c r="E15" s="662"/>
      <c r="G15" s="144"/>
      <c r="H15" s="144"/>
      <c r="I15" s="144"/>
      <c r="J15" s="144"/>
    </row>
    <row r="16" spans="1:10" ht="16.5" hidden="1" customHeight="1" x14ac:dyDescent="0.25">
      <c r="A16" s="653" t="s">
        <v>174</v>
      </c>
      <c r="B16" s="335" t="s">
        <v>173</v>
      </c>
      <c r="C16" s="339">
        <v>1</v>
      </c>
      <c r="D16" s="339">
        <v>1</v>
      </c>
      <c r="E16" s="662"/>
    </row>
    <row r="17" spans="1:10" ht="16.5" x14ac:dyDescent="0.25">
      <c r="A17" s="653" t="s">
        <v>450</v>
      </c>
      <c r="B17" s="335" t="s">
        <v>173</v>
      </c>
      <c r="C17" s="340">
        <v>3</v>
      </c>
      <c r="D17" s="340">
        <v>3</v>
      </c>
      <c r="E17" s="662"/>
    </row>
    <row r="18" spans="1:10" ht="16.5" x14ac:dyDescent="0.25">
      <c r="A18" s="653" t="s">
        <v>451</v>
      </c>
      <c r="B18" s="335" t="s">
        <v>27</v>
      </c>
      <c r="C18" s="636">
        <v>22035</v>
      </c>
      <c r="D18" s="636">
        <v>22359</v>
      </c>
      <c r="E18" s="663">
        <v>4738</v>
      </c>
    </row>
    <row r="19" spans="1:10" ht="19.5" customHeight="1" x14ac:dyDescent="0.25">
      <c r="A19" s="638" t="s">
        <v>452</v>
      </c>
      <c r="B19" s="635" t="s">
        <v>173</v>
      </c>
      <c r="C19" s="635">
        <v>6</v>
      </c>
      <c r="D19" s="635">
        <v>6</v>
      </c>
      <c r="E19" s="662"/>
      <c r="G19" s="144"/>
      <c r="H19" s="144"/>
      <c r="I19" s="144"/>
      <c r="J19" s="144"/>
    </row>
    <row r="20" spans="1:10" ht="16.5" x14ac:dyDescent="0.25">
      <c r="A20" s="653" t="s">
        <v>451</v>
      </c>
      <c r="B20" s="335" t="s">
        <v>27</v>
      </c>
      <c r="C20" s="637">
        <v>9269</v>
      </c>
      <c r="D20" s="659" t="s">
        <v>453</v>
      </c>
      <c r="E20" s="662"/>
    </row>
    <row r="21" spans="1:10" ht="19.5" customHeight="1" x14ac:dyDescent="0.25">
      <c r="A21" s="638" t="s">
        <v>454</v>
      </c>
      <c r="B21" s="635" t="s">
        <v>173</v>
      </c>
      <c r="C21" s="635">
        <v>1</v>
      </c>
      <c r="D21" s="635">
        <v>1</v>
      </c>
      <c r="E21" s="662"/>
      <c r="G21" s="144"/>
      <c r="H21" s="144"/>
      <c r="I21" s="144"/>
      <c r="J21" s="144"/>
    </row>
    <row r="22" spans="1:10" ht="16.5" x14ac:dyDescent="0.25">
      <c r="A22" s="653" t="s">
        <v>455</v>
      </c>
      <c r="B22" s="335" t="s">
        <v>173</v>
      </c>
      <c r="C22" s="342">
        <v>1</v>
      </c>
      <c r="D22" s="659" t="s">
        <v>175</v>
      </c>
      <c r="E22" s="662"/>
    </row>
    <row r="23" spans="1:10" ht="16.5" x14ac:dyDescent="0.25">
      <c r="A23" s="641" t="s">
        <v>456</v>
      </c>
      <c r="B23" s="335" t="s">
        <v>27</v>
      </c>
      <c r="C23" s="637">
        <v>17</v>
      </c>
      <c r="D23" s="659" t="s">
        <v>103</v>
      </c>
      <c r="E23" s="662"/>
    </row>
    <row r="24" spans="1:10" ht="19.5" customHeight="1" x14ac:dyDescent="0.25">
      <c r="A24" s="638" t="s">
        <v>457</v>
      </c>
      <c r="B24" s="635" t="s">
        <v>173</v>
      </c>
      <c r="C24" s="635">
        <v>1</v>
      </c>
      <c r="D24" s="635">
        <v>1</v>
      </c>
      <c r="E24" s="662"/>
      <c r="G24" s="144"/>
      <c r="H24" s="144"/>
      <c r="I24" s="144"/>
      <c r="J24" s="144"/>
    </row>
    <row r="25" spans="1:10" ht="18" customHeight="1" x14ac:dyDescent="0.25">
      <c r="A25" s="653" t="s">
        <v>458</v>
      </c>
      <c r="B25" s="335" t="s">
        <v>173</v>
      </c>
      <c r="C25" s="335">
        <v>1</v>
      </c>
      <c r="D25" s="335">
        <v>1</v>
      </c>
      <c r="E25" s="662"/>
      <c r="G25" s="686"/>
      <c r="H25" s="144"/>
      <c r="I25" s="144"/>
      <c r="J25" s="144"/>
    </row>
    <row r="26" spans="1:10" ht="18" customHeight="1" x14ac:dyDescent="0.25">
      <c r="A26" s="641" t="s">
        <v>456</v>
      </c>
      <c r="B26" s="335" t="s">
        <v>27</v>
      </c>
      <c r="C26" s="336">
        <v>60</v>
      </c>
      <c r="D26" s="336">
        <v>51</v>
      </c>
      <c r="E26" s="662"/>
      <c r="G26" s="686"/>
      <c r="H26" s="144"/>
      <c r="I26" s="144"/>
      <c r="J26" s="144"/>
    </row>
    <row r="27" spans="1:10" ht="19.5" customHeight="1" x14ac:dyDescent="0.25">
      <c r="A27" s="638" t="s">
        <v>459</v>
      </c>
      <c r="B27" s="635" t="s">
        <v>173</v>
      </c>
      <c r="C27" s="635">
        <f>C28+C29+C30+C31+C32</f>
        <v>5</v>
      </c>
      <c r="D27" s="635">
        <f>D28+D29+D30+D31+D32</f>
        <v>5</v>
      </c>
      <c r="E27" s="661">
        <v>1</v>
      </c>
      <c r="G27" s="144"/>
      <c r="H27" s="144"/>
      <c r="I27" s="144"/>
      <c r="J27" s="144"/>
    </row>
    <row r="28" spans="1:10" ht="18" customHeight="1" x14ac:dyDescent="0.25">
      <c r="A28" s="653" t="s">
        <v>529</v>
      </c>
      <c r="B28" s="335" t="s">
        <v>173</v>
      </c>
      <c r="C28" s="335">
        <v>1</v>
      </c>
      <c r="D28" s="335">
        <v>1</v>
      </c>
      <c r="E28" s="662"/>
      <c r="G28" s="686"/>
      <c r="H28" s="144"/>
      <c r="I28" s="144"/>
      <c r="J28" s="144"/>
    </row>
    <row r="29" spans="1:10" ht="18" customHeight="1" x14ac:dyDescent="0.25">
      <c r="A29" s="641" t="s">
        <v>530</v>
      </c>
      <c r="B29" s="335" t="s">
        <v>173</v>
      </c>
      <c r="C29" s="335">
        <v>1</v>
      </c>
      <c r="D29" s="335">
        <v>1</v>
      </c>
      <c r="E29" s="662"/>
      <c r="G29" s="686"/>
      <c r="H29" s="144"/>
      <c r="I29" s="144"/>
      <c r="J29" s="144"/>
    </row>
    <row r="30" spans="1:10" ht="18" customHeight="1" x14ac:dyDescent="0.25">
      <c r="A30" s="653" t="s">
        <v>531</v>
      </c>
      <c r="B30" s="335" t="s">
        <v>173</v>
      </c>
      <c r="C30" s="335">
        <v>1</v>
      </c>
      <c r="D30" s="335">
        <v>1</v>
      </c>
      <c r="E30" s="662"/>
      <c r="G30" s="686"/>
      <c r="H30" s="144"/>
      <c r="I30" s="144"/>
      <c r="J30" s="144"/>
    </row>
    <row r="31" spans="1:10" ht="18" customHeight="1" x14ac:dyDescent="0.25">
      <c r="A31" s="653" t="s">
        <v>532</v>
      </c>
      <c r="B31" s="335" t="s">
        <v>173</v>
      </c>
      <c r="C31" s="335">
        <v>1</v>
      </c>
      <c r="D31" s="335">
        <v>1</v>
      </c>
      <c r="E31" s="662"/>
      <c r="G31" s="686"/>
      <c r="H31" s="144"/>
      <c r="I31" s="144"/>
      <c r="J31" s="144"/>
    </row>
    <row r="32" spans="1:10" ht="18" customHeight="1" x14ac:dyDescent="0.25">
      <c r="A32" s="641" t="s">
        <v>533</v>
      </c>
      <c r="B32" s="335" t="s">
        <v>173</v>
      </c>
      <c r="C32" s="335">
        <v>1</v>
      </c>
      <c r="D32" s="335">
        <v>1</v>
      </c>
      <c r="E32" s="662"/>
      <c r="G32" s="686"/>
      <c r="H32" s="144"/>
      <c r="I32" s="144"/>
      <c r="J32" s="144"/>
    </row>
    <row r="33" spans="1:10" ht="19.5" customHeight="1" x14ac:dyDescent="0.25">
      <c r="A33" s="638" t="s">
        <v>460</v>
      </c>
      <c r="B33" s="635" t="s">
        <v>173</v>
      </c>
      <c r="C33" s="635">
        <f>C34+C35+C36+C37+C38</f>
        <v>5</v>
      </c>
      <c r="D33" s="635">
        <f>D34+D35+D36+D37+D38</f>
        <v>5</v>
      </c>
      <c r="E33" s="661">
        <v>1</v>
      </c>
      <c r="G33" s="144"/>
      <c r="H33" s="144"/>
      <c r="I33" s="144"/>
      <c r="J33" s="144"/>
    </row>
    <row r="34" spans="1:10" ht="18" customHeight="1" x14ac:dyDescent="0.25">
      <c r="A34" s="653" t="s">
        <v>534</v>
      </c>
      <c r="B34" s="335" t="s">
        <v>173</v>
      </c>
      <c r="C34" s="335">
        <v>1</v>
      </c>
      <c r="D34" s="335">
        <v>1</v>
      </c>
      <c r="E34" s="662"/>
      <c r="G34" s="686"/>
      <c r="H34" s="144"/>
      <c r="I34" s="144"/>
      <c r="J34" s="144"/>
    </row>
    <row r="35" spans="1:10" ht="18" customHeight="1" x14ac:dyDescent="0.25">
      <c r="A35" s="641" t="s">
        <v>535</v>
      </c>
      <c r="B35" s="335" t="s">
        <v>173</v>
      </c>
      <c r="C35" s="335">
        <v>1</v>
      </c>
      <c r="D35" s="335">
        <v>1</v>
      </c>
      <c r="E35" s="662"/>
      <c r="G35" s="686"/>
      <c r="H35" s="144"/>
      <c r="I35" s="144"/>
      <c r="J35" s="144"/>
    </row>
    <row r="36" spans="1:10" ht="18" customHeight="1" x14ac:dyDescent="0.25">
      <c r="A36" s="653" t="s">
        <v>536</v>
      </c>
      <c r="B36" s="335" t="s">
        <v>173</v>
      </c>
      <c r="C36" s="335">
        <v>1</v>
      </c>
      <c r="D36" s="335">
        <v>1</v>
      </c>
      <c r="E36" s="662"/>
      <c r="G36" s="686"/>
      <c r="H36" s="144"/>
      <c r="I36" s="144"/>
      <c r="J36" s="144"/>
    </row>
    <row r="37" spans="1:10" ht="18" customHeight="1" x14ac:dyDescent="0.25">
      <c r="A37" s="653" t="s">
        <v>537</v>
      </c>
      <c r="B37" s="335" t="s">
        <v>173</v>
      </c>
      <c r="C37" s="335">
        <v>1</v>
      </c>
      <c r="D37" s="335">
        <v>1</v>
      </c>
      <c r="E37" s="662"/>
      <c r="G37" s="686"/>
      <c r="H37" s="144"/>
      <c r="I37" s="144"/>
      <c r="J37" s="144"/>
    </row>
    <row r="38" spans="1:10" ht="18" customHeight="1" x14ac:dyDescent="0.25">
      <c r="A38" s="641" t="s">
        <v>538</v>
      </c>
      <c r="B38" s="335" t="s">
        <v>173</v>
      </c>
      <c r="C38" s="335">
        <v>1</v>
      </c>
      <c r="D38" s="335">
        <v>1</v>
      </c>
      <c r="E38" s="662"/>
      <c r="G38" s="686"/>
      <c r="H38" s="144"/>
      <c r="I38" s="144"/>
      <c r="J38" s="144"/>
    </row>
    <row r="39" spans="1:10" ht="19.5" customHeight="1" x14ac:dyDescent="0.25">
      <c r="A39" s="638" t="s">
        <v>539</v>
      </c>
      <c r="B39" s="635" t="s">
        <v>173</v>
      </c>
      <c r="C39" s="635">
        <f>C40+C41</f>
        <v>2</v>
      </c>
      <c r="D39" s="635">
        <f>D40+D41</f>
        <v>2</v>
      </c>
      <c r="E39" s="664"/>
      <c r="G39" s="144"/>
      <c r="H39" s="144"/>
      <c r="I39" s="144"/>
      <c r="J39" s="144"/>
    </row>
    <row r="40" spans="1:10" ht="18" customHeight="1" x14ac:dyDescent="0.25">
      <c r="A40" s="653" t="s">
        <v>540</v>
      </c>
      <c r="B40" s="335" t="s">
        <v>173</v>
      </c>
      <c r="C40" s="335">
        <v>1</v>
      </c>
      <c r="D40" s="335">
        <v>1</v>
      </c>
      <c r="E40" s="665"/>
      <c r="G40" s="686"/>
      <c r="H40" s="144"/>
      <c r="I40" s="144"/>
      <c r="J40" s="144"/>
    </row>
    <row r="41" spans="1:10" ht="18" customHeight="1" thickBot="1" x14ac:dyDescent="0.3">
      <c r="A41" s="641" t="s">
        <v>541</v>
      </c>
      <c r="B41" s="335" t="s">
        <v>173</v>
      </c>
      <c r="C41" s="335">
        <v>1</v>
      </c>
      <c r="D41" s="338">
        <v>1</v>
      </c>
      <c r="E41" s="666"/>
      <c r="G41" s="686"/>
      <c r="H41" s="144"/>
      <c r="I41" s="144"/>
      <c r="J41" s="144"/>
    </row>
    <row r="42" spans="1:10" ht="20.100000000000001" customHeight="1" thickBot="1" x14ac:dyDescent="0.25">
      <c r="A42" s="831" t="s">
        <v>53</v>
      </c>
      <c r="B42" s="832"/>
      <c r="C42" s="832"/>
      <c r="D42" s="832"/>
      <c r="E42" s="833"/>
    </row>
    <row r="43" spans="1:10" ht="16.5" customHeight="1" x14ac:dyDescent="0.25">
      <c r="A43" s="667" t="s">
        <v>461</v>
      </c>
      <c r="B43" s="668" t="s">
        <v>173</v>
      </c>
      <c r="C43" s="669">
        <f>C44+C47+C51+C55</f>
        <v>13</v>
      </c>
      <c r="D43" s="333">
        <f>D44+D47+D51+D55</f>
        <v>13</v>
      </c>
      <c r="E43" s="335">
        <f>E44+E47+E51+E55</f>
        <v>5</v>
      </c>
    </row>
    <row r="44" spans="1:10" ht="16.5" x14ac:dyDescent="0.25">
      <c r="A44" s="638" t="s">
        <v>462</v>
      </c>
      <c r="B44" s="639" t="s">
        <v>173</v>
      </c>
      <c r="C44" s="640">
        <f>C45+C46</f>
        <v>2</v>
      </c>
      <c r="D44" s="635">
        <f>D45+D46</f>
        <v>2</v>
      </c>
      <c r="E44" s="635">
        <v>5</v>
      </c>
    </row>
    <row r="45" spans="1:10" ht="16.5" x14ac:dyDescent="0.25">
      <c r="A45" s="641" t="s">
        <v>463</v>
      </c>
      <c r="B45" s="344" t="s">
        <v>173</v>
      </c>
      <c r="C45" s="335">
        <v>1</v>
      </c>
      <c r="D45" s="335">
        <v>1</v>
      </c>
      <c r="E45" s="335"/>
    </row>
    <row r="46" spans="1:10" ht="16.5" x14ac:dyDescent="0.25">
      <c r="A46" s="641" t="s">
        <v>464</v>
      </c>
      <c r="B46" s="344" t="s">
        <v>173</v>
      </c>
      <c r="C46" s="642" t="s">
        <v>175</v>
      </c>
      <c r="D46" s="642" t="s">
        <v>175</v>
      </c>
      <c r="E46" s="642"/>
    </row>
    <row r="47" spans="1:10" ht="16.5" x14ac:dyDescent="0.25">
      <c r="A47" s="638" t="s">
        <v>465</v>
      </c>
      <c r="B47" s="639" t="s">
        <v>173</v>
      </c>
      <c r="C47" s="640">
        <f>C48+C49+C50</f>
        <v>3</v>
      </c>
      <c r="D47" s="635">
        <f>D48+D49+D50</f>
        <v>3</v>
      </c>
      <c r="E47" s="635"/>
    </row>
    <row r="48" spans="1:10" ht="16.5" x14ac:dyDescent="0.25">
      <c r="A48" s="641" t="s">
        <v>466</v>
      </c>
      <c r="B48" s="344" t="s">
        <v>173</v>
      </c>
      <c r="C48" s="335">
        <v>1</v>
      </c>
      <c r="D48" s="335">
        <v>1</v>
      </c>
      <c r="E48" s="335"/>
    </row>
    <row r="49" spans="1:5" ht="16.5" x14ac:dyDescent="0.25">
      <c r="A49" s="641" t="s">
        <v>467</v>
      </c>
      <c r="B49" s="344" t="s">
        <v>173</v>
      </c>
      <c r="C49" s="335">
        <v>1</v>
      </c>
      <c r="D49" s="335">
        <v>1</v>
      </c>
      <c r="E49" s="335"/>
    </row>
    <row r="50" spans="1:5" ht="33" x14ac:dyDescent="0.2">
      <c r="A50" s="643" t="s">
        <v>468</v>
      </c>
      <c r="B50" s="344" t="s">
        <v>173</v>
      </c>
      <c r="C50" s="659" t="s">
        <v>175</v>
      </c>
      <c r="D50" s="659" t="s">
        <v>328</v>
      </c>
      <c r="E50" s="659"/>
    </row>
    <row r="51" spans="1:5" ht="16.5" x14ac:dyDescent="0.25">
      <c r="A51" s="638" t="s">
        <v>469</v>
      </c>
      <c r="B51" s="639" t="s">
        <v>173</v>
      </c>
      <c r="C51" s="635">
        <f>C52+C53+C54</f>
        <v>3</v>
      </c>
      <c r="D51" s="635">
        <f>D52+D53+D54</f>
        <v>3</v>
      </c>
      <c r="E51" s="635"/>
    </row>
    <row r="52" spans="1:5" ht="16.5" x14ac:dyDescent="0.25">
      <c r="A52" s="641" t="s">
        <v>470</v>
      </c>
      <c r="B52" s="344" t="s">
        <v>173</v>
      </c>
      <c r="C52" s="335">
        <v>1</v>
      </c>
      <c r="D52" s="335">
        <v>1</v>
      </c>
      <c r="E52" s="335"/>
    </row>
    <row r="53" spans="1:5" ht="16.5" x14ac:dyDescent="0.25">
      <c r="A53" s="641" t="s">
        <v>471</v>
      </c>
      <c r="B53" s="344" t="s">
        <v>173</v>
      </c>
      <c r="C53" s="335">
        <v>1</v>
      </c>
      <c r="D53" s="335">
        <v>1</v>
      </c>
      <c r="E53" s="335"/>
    </row>
    <row r="54" spans="1:5" ht="16.5" x14ac:dyDescent="0.25">
      <c r="A54" s="641" t="s">
        <v>472</v>
      </c>
      <c r="B54" s="344" t="s">
        <v>173</v>
      </c>
      <c r="C54" s="335">
        <v>1</v>
      </c>
      <c r="D54" s="335">
        <v>1</v>
      </c>
      <c r="E54" s="335"/>
    </row>
    <row r="55" spans="1:5" ht="16.5" x14ac:dyDescent="0.25">
      <c r="A55" s="638" t="s">
        <v>473</v>
      </c>
      <c r="B55" s="639" t="s">
        <v>173</v>
      </c>
      <c r="C55" s="635">
        <f>C56+C57+C58+C59+C60</f>
        <v>5</v>
      </c>
      <c r="D55" s="635">
        <f>D56+D57+D58+D59+D60</f>
        <v>5</v>
      </c>
      <c r="E55" s="635"/>
    </row>
    <row r="56" spans="1:5" ht="16.5" x14ac:dyDescent="0.25">
      <c r="A56" s="641" t="s">
        <v>474</v>
      </c>
      <c r="B56" s="344" t="s">
        <v>173</v>
      </c>
      <c r="C56" s="335">
        <v>1</v>
      </c>
      <c r="D56" s="335">
        <v>1</v>
      </c>
      <c r="E56" s="335"/>
    </row>
    <row r="57" spans="1:5" ht="16.5" x14ac:dyDescent="0.25">
      <c r="A57" s="641" t="s">
        <v>475</v>
      </c>
      <c r="B57" s="344" t="s">
        <v>173</v>
      </c>
      <c r="C57" s="335">
        <v>1</v>
      </c>
      <c r="D57" s="335">
        <v>1</v>
      </c>
      <c r="E57" s="335"/>
    </row>
    <row r="58" spans="1:5" ht="16.5" x14ac:dyDescent="0.25">
      <c r="A58" s="641" t="s">
        <v>476</v>
      </c>
      <c r="B58" s="344" t="s">
        <v>173</v>
      </c>
      <c r="C58" s="335">
        <v>1</v>
      </c>
      <c r="D58" s="335">
        <v>1</v>
      </c>
      <c r="E58" s="335"/>
    </row>
    <row r="59" spans="1:5" ht="16.5" x14ac:dyDescent="0.25">
      <c r="A59" s="641" t="s">
        <v>477</v>
      </c>
      <c r="B59" s="344" t="s">
        <v>173</v>
      </c>
      <c r="C59" s="335">
        <v>1</v>
      </c>
      <c r="D59" s="335">
        <v>1</v>
      </c>
      <c r="E59" s="335"/>
    </row>
    <row r="60" spans="1:5" ht="17.25" thickBot="1" x14ac:dyDescent="0.3">
      <c r="A60" s="641" t="s">
        <v>542</v>
      </c>
      <c r="B60" s="344" t="s">
        <v>173</v>
      </c>
      <c r="C60" s="338">
        <v>1</v>
      </c>
      <c r="D60" s="338">
        <v>1</v>
      </c>
      <c r="E60" s="338"/>
    </row>
    <row r="61" spans="1:5" ht="20.100000000000001" customHeight="1" thickBot="1" x14ac:dyDescent="0.25">
      <c r="A61" s="831" t="s">
        <v>176</v>
      </c>
      <c r="B61" s="832"/>
      <c r="C61" s="832"/>
      <c r="D61" s="832"/>
      <c r="E61" s="833"/>
    </row>
    <row r="62" spans="1:5" ht="17.25" customHeight="1" x14ac:dyDescent="0.25">
      <c r="A62" s="670" t="s">
        <v>478</v>
      </c>
      <c r="B62" s="333" t="s">
        <v>173</v>
      </c>
      <c r="C62" s="671">
        <f>SUM(C63,C65,C70,C72,C76,C81)+C86</f>
        <v>19</v>
      </c>
      <c r="D62" s="671">
        <f>SUM(D63,D65,D70,D72,D76,D81)+D86</f>
        <v>19</v>
      </c>
      <c r="E62" s="645">
        <v>56</v>
      </c>
    </row>
    <row r="63" spans="1:5" ht="16.5" x14ac:dyDescent="0.25">
      <c r="A63" s="672" t="s">
        <v>479</v>
      </c>
      <c r="B63" s="673" t="s">
        <v>173</v>
      </c>
      <c r="C63" s="644">
        <v>7</v>
      </c>
      <c r="D63" s="644">
        <v>7</v>
      </c>
      <c r="E63" s="644">
        <v>4</v>
      </c>
    </row>
    <row r="64" spans="1:5" ht="16.5" x14ac:dyDescent="0.25">
      <c r="A64" s="649" t="s">
        <v>480</v>
      </c>
      <c r="B64" s="335" t="s">
        <v>27</v>
      </c>
      <c r="C64" s="645">
        <v>2362</v>
      </c>
      <c r="D64" s="645">
        <v>2364</v>
      </c>
      <c r="E64" s="645">
        <v>968</v>
      </c>
    </row>
    <row r="65" spans="1:5" ht="23.25" customHeight="1" x14ac:dyDescent="0.2">
      <c r="A65" s="672" t="s">
        <v>481</v>
      </c>
      <c r="B65" s="639" t="s">
        <v>173</v>
      </c>
      <c r="C65" s="639">
        <v>5</v>
      </c>
      <c r="D65" s="639">
        <v>5</v>
      </c>
      <c r="E65" s="639">
        <v>1</v>
      </c>
    </row>
    <row r="66" spans="1:5" ht="19.5" customHeight="1" x14ac:dyDescent="0.2">
      <c r="A66" s="647" t="s">
        <v>482</v>
      </c>
      <c r="B66" s="346" t="s">
        <v>173</v>
      </c>
      <c r="C66" s="346">
        <v>4</v>
      </c>
      <c r="D66" s="346">
        <v>4</v>
      </c>
      <c r="E66" s="346"/>
    </row>
    <row r="67" spans="1:5" ht="18.75" customHeight="1" x14ac:dyDescent="0.2">
      <c r="A67" s="649" t="s">
        <v>483</v>
      </c>
      <c r="B67" s="344" t="s">
        <v>173</v>
      </c>
      <c r="C67" s="637">
        <v>1495</v>
      </c>
      <c r="D67" s="637">
        <v>1495</v>
      </c>
      <c r="E67" s="637"/>
    </row>
    <row r="68" spans="1:5" ht="18.75" customHeight="1" x14ac:dyDescent="0.2">
      <c r="A68" s="649" t="s">
        <v>484</v>
      </c>
      <c r="B68" s="344" t="s">
        <v>27</v>
      </c>
      <c r="C68" s="637">
        <v>316790</v>
      </c>
      <c r="D68" s="637">
        <v>293563</v>
      </c>
      <c r="E68" s="637"/>
    </row>
    <row r="69" spans="1:5" ht="30.75" customHeight="1" x14ac:dyDescent="0.2">
      <c r="A69" s="647" t="s">
        <v>485</v>
      </c>
      <c r="B69" s="346" t="s">
        <v>173</v>
      </c>
      <c r="C69" s="346">
        <v>1</v>
      </c>
      <c r="D69" s="346">
        <v>1</v>
      </c>
      <c r="E69" s="346"/>
    </row>
    <row r="70" spans="1:5" ht="18.75" customHeight="1" x14ac:dyDescent="0.2">
      <c r="A70" s="674" t="s">
        <v>486</v>
      </c>
      <c r="B70" s="639" t="s">
        <v>173</v>
      </c>
      <c r="C70" s="646">
        <v>1</v>
      </c>
      <c r="D70" s="646">
        <v>1</v>
      </c>
      <c r="E70" s="646"/>
    </row>
    <row r="71" spans="1:5" ht="16.5" x14ac:dyDescent="0.2">
      <c r="A71" s="647" t="s">
        <v>487</v>
      </c>
      <c r="B71" s="344" t="s">
        <v>173</v>
      </c>
      <c r="C71" s="344">
        <v>1</v>
      </c>
      <c r="D71" s="344">
        <v>1</v>
      </c>
      <c r="E71" s="344"/>
    </row>
    <row r="72" spans="1:5" ht="16.5" customHeight="1" x14ac:dyDescent="0.2">
      <c r="A72" s="672" t="s">
        <v>488</v>
      </c>
      <c r="B72" s="639" t="s">
        <v>173</v>
      </c>
      <c r="C72" s="639">
        <v>1</v>
      </c>
      <c r="D72" s="639">
        <v>1</v>
      </c>
      <c r="E72" s="639">
        <v>26</v>
      </c>
    </row>
    <row r="73" spans="1:5" ht="16.5" x14ac:dyDescent="0.2">
      <c r="A73" s="647" t="s">
        <v>489</v>
      </c>
      <c r="B73" s="344" t="s">
        <v>173</v>
      </c>
      <c r="C73" s="344">
        <v>1</v>
      </c>
      <c r="D73" s="344">
        <v>1</v>
      </c>
      <c r="E73" s="344"/>
    </row>
    <row r="74" spans="1:5" ht="16.5" x14ac:dyDescent="0.2">
      <c r="A74" s="647" t="s">
        <v>490</v>
      </c>
      <c r="B74" s="344" t="s">
        <v>173</v>
      </c>
      <c r="C74" s="344">
        <v>9</v>
      </c>
      <c r="D74" s="344">
        <v>9</v>
      </c>
      <c r="E74" s="344"/>
    </row>
    <row r="75" spans="1:5" ht="17.25" thickBot="1" x14ac:dyDescent="0.25">
      <c r="A75" s="675" t="s">
        <v>491</v>
      </c>
      <c r="B75" s="347" t="s">
        <v>27</v>
      </c>
      <c r="C75" s="650">
        <v>223067</v>
      </c>
      <c r="D75" s="650">
        <v>223219</v>
      </c>
      <c r="E75" s="650"/>
    </row>
    <row r="76" spans="1:5" ht="16.5" x14ac:dyDescent="0.2">
      <c r="A76" s="674" t="s">
        <v>492</v>
      </c>
      <c r="B76" s="639" t="s">
        <v>173</v>
      </c>
      <c r="C76" s="646">
        <v>2</v>
      </c>
      <c r="D76" s="646">
        <v>2</v>
      </c>
      <c r="E76" s="646">
        <v>1</v>
      </c>
    </row>
    <row r="77" spans="1:5" ht="16.5" x14ac:dyDescent="0.2">
      <c r="A77" s="647" t="s">
        <v>493</v>
      </c>
      <c r="B77" s="344" t="s">
        <v>173</v>
      </c>
      <c r="C77" s="344">
        <v>1</v>
      </c>
      <c r="D77" s="344">
        <v>1</v>
      </c>
      <c r="E77" s="344"/>
    </row>
    <row r="78" spans="1:5" ht="16.5" x14ac:dyDescent="0.2">
      <c r="A78" s="649" t="s">
        <v>494</v>
      </c>
      <c r="B78" s="344" t="s">
        <v>173</v>
      </c>
      <c r="C78" s="637">
        <v>2504</v>
      </c>
      <c r="D78" s="637">
        <v>2451</v>
      </c>
      <c r="E78" s="637"/>
    </row>
    <row r="79" spans="1:5" ht="16.5" x14ac:dyDescent="0.2">
      <c r="A79" s="649" t="s">
        <v>495</v>
      </c>
      <c r="B79" s="344" t="s">
        <v>27</v>
      </c>
      <c r="C79" s="637" t="s">
        <v>543</v>
      </c>
      <c r="D79" s="637">
        <v>64769</v>
      </c>
      <c r="E79" s="637"/>
    </row>
    <row r="80" spans="1:5" ht="36.75" customHeight="1" x14ac:dyDescent="0.2">
      <c r="A80" s="647" t="s">
        <v>496</v>
      </c>
      <c r="B80" s="344" t="s">
        <v>173</v>
      </c>
      <c r="C80" s="344">
        <v>1</v>
      </c>
      <c r="D80" s="344">
        <v>1</v>
      </c>
      <c r="E80" s="344"/>
    </row>
    <row r="81" spans="1:10" ht="16.5" x14ac:dyDescent="0.2">
      <c r="A81" s="676" t="s">
        <v>497</v>
      </c>
      <c r="B81" s="639" t="s">
        <v>173</v>
      </c>
      <c r="C81" s="639">
        <v>2</v>
      </c>
      <c r="D81" s="639">
        <v>2</v>
      </c>
      <c r="E81" s="639">
        <v>1</v>
      </c>
    </row>
    <row r="82" spans="1:10" ht="16.5" x14ac:dyDescent="0.25">
      <c r="A82" s="641" t="s">
        <v>498</v>
      </c>
      <c r="B82" s="344" t="s">
        <v>173</v>
      </c>
      <c r="C82" s="344">
        <v>1</v>
      </c>
      <c r="D82" s="344">
        <v>1</v>
      </c>
      <c r="E82" s="344"/>
    </row>
    <row r="83" spans="1:10" ht="16.5" x14ac:dyDescent="0.2">
      <c r="A83" s="647" t="s">
        <v>499</v>
      </c>
      <c r="B83" s="344" t="s">
        <v>173</v>
      </c>
      <c r="C83" s="648">
        <v>0.5</v>
      </c>
      <c r="D83" s="648">
        <v>0.5</v>
      </c>
      <c r="E83" s="648"/>
    </row>
    <row r="84" spans="1:10" ht="16.5" x14ac:dyDescent="0.2">
      <c r="A84" s="649" t="s">
        <v>500</v>
      </c>
      <c r="B84" s="344" t="s">
        <v>173</v>
      </c>
      <c r="C84" s="637">
        <v>72258</v>
      </c>
      <c r="D84" s="637">
        <v>73708</v>
      </c>
      <c r="E84" s="637"/>
    </row>
    <row r="85" spans="1:10" ht="16.5" x14ac:dyDescent="0.2">
      <c r="A85" s="649" t="s">
        <v>501</v>
      </c>
      <c r="B85" s="344" t="s">
        <v>27</v>
      </c>
      <c r="C85" s="637">
        <v>195499</v>
      </c>
      <c r="D85" s="637">
        <v>176568</v>
      </c>
      <c r="E85" s="637"/>
    </row>
    <row r="86" spans="1:10" ht="19.5" customHeight="1" x14ac:dyDescent="0.25">
      <c r="A86" s="638" t="s">
        <v>544</v>
      </c>
      <c r="B86" s="635" t="s">
        <v>173</v>
      </c>
      <c r="C86" s="635">
        <f>C87</f>
        <v>1</v>
      </c>
      <c r="D86" s="635">
        <f>D87</f>
        <v>1</v>
      </c>
      <c r="E86" s="635"/>
      <c r="G86" s="144"/>
      <c r="H86" s="144"/>
      <c r="I86" s="144"/>
      <c r="J86" s="144"/>
    </row>
    <row r="87" spans="1:10" ht="18" customHeight="1" thickBot="1" x14ac:dyDescent="0.3">
      <c r="A87" s="641" t="s">
        <v>545</v>
      </c>
      <c r="B87" s="338" t="s">
        <v>173</v>
      </c>
      <c r="C87" s="338">
        <v>1</v>
      </c>
      <c r="D87" s="338">
        <v>1</v>
      </c>
      <c r="E87" s="338"/>
      <c r="G87" s="686"/>
      <c r="H87" s="144"/>
      <c r="I87" s="144"/>
      <c r="J87" s="144"/>
    </row>
    <row r="88" spans="1:10" ht="20.100000000000001" customHeight="1" thickBot="1" x14ac:dyDescent="0.25">
      <c r="A88" s="831" t="s">
        <v>177</v>
      </c>
      <c r="B88" s="832"/>
      <c r="C88" s="832"/>
      <c r="D88" s="832"/>
      <c r="E88" s="833"/>
    </row>
    <row r="89" spans="1:10" ht="16.5" customHeight="1" x14ac:dyDescent="0.25">
      <c r="A89" s="341" t="s">
        <v>502</v>
      </c>
      <c r="B89" s="333" t="s">
        <v>173</v>
      </c>
      <c r="C89" s="333">
        <f>C90+C102+C104</f>
        <v>24</v>
      </c>
      <c r="D89" s="333">
        <f>D90+D102+D104</f>
        <v>24</v>
      </c>
      <c r="E89" s="333">
        <v>50</v>
      </c>
    </row>
    <row r="90" spans="1:10" ht="16.5" x14ac:dyDescent="0.25">
      <c r="A90" s="651" t="s">
        <v>503</v>
      </c>
      <c r="B90" s="635" t="s">
        <v>173</v>
      </c>
      <c r="C90" s="635">
        <f>SUM(C91:C100)</f>
        <v>14</v>
      </c>
      <c r="D90" s="635">
        <f>SUM(D91:D100)</f>
        <v>14</v>
      </c>
      <c r="E90" s="635"/>
    </row>
    <row r="91" spans="1:10" ht="16.5" x14ac:dyDescent="0.25">
      <c r="A91" s="343" t="s">
        <v>504</v>
      </c>
      <c r="B91" s="335" t="s">
        <v>173</v>
      </c>
      <c r="C91" s="335">
        <v>1</v>
      </c>
      <c r="D91" s="335">
        <v>1</v>
      </c>
      <c r="E91" s="335">
        <v>1</v>
      </c>
    </row>
    <row r="92" spans="1:10" ht="16.5" x14ac:dyDescent="0.25">
      <c r="A92" s="348" t="s">
        <v>505</v>
      </c>
      <c r="B92" s="335" t="s">
        <v>173</v>
      </c>
      <c r="C92" s="335">
        <v>2</v>
      </c>
      <c r="D92" s="335">
        <v>2</v>
      </c>
      <c r="E92" s="335">
        <v>1</v>
      </c>
    </row>
    <row r="93" spans="1:10" ht="17.25" customHeight="1" x14ac:dyDescent="0.25">
      <c r="A93" s="343" t="s">
        <v>506</v>
      </c>
      <c r="B93" s="335" t="s">
        <v>173</v>
      </c>
      <c r="C93" s="335">
        <v>1</v>
      </c>
      <c r="D93" s="335">
        <v>1</v>
      </c>
      <c r="E93" s="335"/>
    </row>
    <row r="94" spans="1:10" ht="16.5" x14ac:dyDescent="0.25">
      <c r="A94" s="343" t="s">
        <v>507</v>
      </c>
      <c r="B94" s="335" t="s">
        <v>173</v>
      </c>
      <c r="C94" s="335">
        <v>1</v>
      </c>
      <c r="D94" s="335">
        <v>1</v>
      </c>
      <c r="E94" s="335"/>
    </row>
    <row r="95" spans="1:10" ht="15.75" customHeight="1" x14ac:dyDescent="0.25">
      <c r="A95" s="349" t="s">
        <v>508</v>
      </c>
      <c r="B95" s="335" t="s">
        <v>173</v>
      </c>
      <c r="C95" s="335">
        <v>2</v>
      </c>
      <c r="D95" s="335">
        <v>2</v>
      </c>
      <c r="E95" s="335"/>
    </row>
    <row r="96" spans="1:10" ht="15.75" customHeight="1" x14ac:dyDescent="0.25">
      <c r="A96" s="349" t="s">
        <v>509</v>
      </c>
      <c r="B96" s="335" t="s">
        <v>173</v>
      </c>
      <c r="C96" s="335">
        <v>1</v>
      </c>
      <c r="D96" s="335">
        <v>1</v>
      </c>
      <c r="E96" s="335"/>
    </row>
    <row r="97" spans="1:10" ht="15.75" customHeight="1" x14ac:dyDescent="0.25">
      <c r="A97" s="349" t="s">
        <v>510</v>
      </c>
      <c r="B97" s="335" t="s">
        <v>173</v>
      </c>
      <c r="C97" s="335">
        <v>2</v>
      </c>
      <c r="D97" s="335">
        <v>2</v>
      </c>
      <c r="E97" s="335"/>
    </row>
    <row r="98" spans="1:10" ht="15.75" customHeight="1" x14ac:dyDescent="0.25">
      <c r="A98" s="349" t="s">
        <v>511</v>
      </c>
      <c r="B98" s="335" t="s">
        <v>173</v>
      </c>
      <c r="C98" s="335">
        <v>2</v>
      </c>
      <c r="D98" s="335">
        <v>2</v>
      </c>
      <c r="E98" s="335"/>
    </row>
    <row r="99" spans="1:10" ht="15.75" customHeight="1" x14ac:dyDescent="0.25">
      <c r="A99" s="349" t="s">
        <v>512</v>
      </c>
      <c r="B99" s="335" t="s">
        <v>173</v>
      </c>
      <c r="C99" s="335">
        <v>1</v>
      </c>
      <c r="D99" s="335">
        <v>1</v>
      </c>
      <c r="E99" s="335"/>
    </row>
    <row r="100" spans="1:10" ht="15.75" customHeight="1" x14ac:dyDescent="0.25">
      <c r="A100" s="349" t="s">
        <v>513</v>
      </c>
      <c r="B100" s="335" t="s">
        <v>173</v>
      </c>
      <c r="C100" s="335">
        <v>1</v>
      </c>
      <c r="D100" s="335">
        <v>1</v>
      </c>
      <c r="E100" s="335"/>
    </row>
    <row r="101" spans="1:10" ht="15.75" customHeight="1" x14ac:dyDescent="0.25">
      <c r="A101" s="345" t="s">
        <v>514</v>
      </c>
      <c r="B101" s="335" t="s">
        <v>27</v>
      </c>
      <c r="C101" s="336">
        <v>4598</v>
      </c>
      <c r="D101" s="336">
        <v>4646</v>
      </c>
      <c r="E101" s="336"/>
    </row>
    <row r="102" spans="1:10" ht="16.5" x14ac:dyDescent="0.25">
      <c r="A102" s="652" t="s">
        <v>515</v>
      </c>
      <c r="B102" s="635" t="s">
        <v>173</v>
      </c>
      <c r="C102" s="635">
        <v>9</v>
      </c>
      <c r="D102" s="635">
        <v>9</v>
      </c>
      <c r="E102" s="635">
        <v>1</v>
      </c>
    </row>
    <row r="103" spans="1:10" ht="19.5" customHeight="1" x14ac:dyDescent="0.25">
      <c r="A103" s="653" t="s">
        <v>451</v>
      </c>
      <c r="B103" s="335" t="s">
        <v>27</v>
      </c>
      <c r="C103" s="637">
        <v>6259</v>
      </c>
      <c r="D103" s="659" t="s">
        <v>516</v>
      </c>
      <c r="E103" s="637">
        <v>9429</v>
      </c>
    </row>
    <row r="104" spans="1:10" ht="19.5" customHeight="1" x14ac:dyDescent="0.25">
      <c r="A104" s="638" t="s">
        <v>546</v>
      </c>
      <c r="B104" s="635" t="s">
        <v>173</v>
      </c>
      <c r="C104" s="635">
        <f>C105</f>
        <v>1</v>
      </c>
      <c r="D104" s="635">
        <f>D105</f>
        <v>1</v>
      </c>
      <c r="E104" s="635"/>
      <c r="G104" s="144"/>
      <c r="H104" s="144"/>
      <c r="I104" s="144"/>
      <c r="J104" s="144"/>
    </row>
    <row r="105" spans="1:10" ht="18" customHeight="1" thickBot="1" x14ac:dyDescent="0.3">
      <c r="A105" s="641" t="s">
        <v>547</v>
      </c>
      <c r="B105" s="338" t="s">
        <v>173</v>
      </c>
      <c r="C105" s="338">
        <v>1</v>
      </c>
      <c r="D105" s="338">
        <v>1</v>
      </c>
      <c r="E105" s="338"/>
      <c r="G105" s="686"/>
      <c r="H105" s="144"/>
      <c r="I105" s="144"/>
      <c r="J105" s="144"/>
    </row>
    <row r="106" spans="1:10" ht="20.100000000000001" customHeight="1" thickBot="1" x14ac:dyDescent="0.25">
      <c r="A106" s="831" t="s">
        <v>277</v>
      </c>
      <c r="B106" s="834"/>
      <c r="C106" s="834"/>
      <c r="D106" s="834"/>
      <c r="E106" s="835"/>
    </row>
    <row r="107" spans="1:10" ht="19.5" customHeight="1" x14ac:dyDescent="0.25">
      <c r="A107" s="677" t="s">
        <v>517</v>
      </c>
      <c r="B107" s="668" t="s">
        <v>173</v>
      </c>
      <c r="C107" s="656">
        <f>C108+C111+C114+C117</f>
        <v>3</v>
      </c>
      <c r="D107" s="656">
        <f>D108+D111+D114+D117</f>
        <v>4</v>
      </c>
      <c r="E107" s="656"/>
    </row>
    <row r="108" spans="1:10" ht="19.5" customHeight="1" x14ac:dyDescent="0.25">
      <c r="A108" s="652" t="s">
        <v>518</v>
      </c>
      <c r="B108" s="639" t="s">
        <v>173</v>
      </c>
      <c r="C108" s="646">
        <v>1</v>
      </c>
      <c r="D108" s="646">
        <v>1</v>
      </c>
      <c r="E108" s="646"/>
    </row>
    <row r="109" spans="1:10" ht="19.5" customHeight="1" x14ac:dyDescent="0.25">
      <c r="A109" s="653" t="s">
        <v>519</v>
      </c>
      <c r="B109" s="346" t="s">
        <v>173</v>
      </c>
      <c r="C109" s="657">
        <v>1</v>
      </c>
      <c r="D109" s="657">
        <v>1</v>
      </c>
      <c r="E109" s="657"/>
    </row>
    <row r="110" spans="1:10" ht="19.5" customHeight="1" x14ac:dyDescent="0.25">
      <c r="A110" s="654" t="s">
        <v>520</v>
      </c>
      <c r="B110" s="344" t="s">
        <v>27</v>
      </c>
      <c r="C110" s="637">
        <v>2976</v>
      </c>
      <c r="D110" s="637">
        <v>2708</v>
      </c>
      <c r="E110" s="637"/>
    </row>
    <row r="111" spans="1:10" ht="36" customHeight="1" x14ac:dyDescent="0.25">
      <c r="A111" s="678" t="s">
        <v>521</v>
      </c>
      <c r="B111" s="639" t="s">
        <v>173</v>
      </c>
      <c r="C111" s="646">
        <v>1</v>
      </c>
      <c r="D111" s="646">
        <v>1</v>
      </c>
      <c r="E111" s="646"/>
    </row>
    <row r="112" spans="1:10" ht="19.5" customHeight="1" x14ac:dyDescent="0.25">
      <c r="A112" s="653" t="s">
        <v>522</v>
      </c>
      <c r="B112" s="346" t="s">
        <v>173</v>
      </c>
      <c r="C112" s="657">
        <v>1</v>
      </c>
      <c r="D112" s="657">
        <v>1</v>
      </c>
      <c r="E112" s="657"/>
    </row>
    <row r="113" spans="1:5" ht="19.5" customHeight="1" x14ac:dyDescent="0.25">
      <c r="A113" s="654" t="s">
        <v>520</v>
      </c>
      <c r="B113" s="344" t="s">
        <v>27</v>
      </c>
      <c r="C113" s="637">
        <v>505</v>
      </c>
      <c r="D113" s="637">
        <v>474</v>
      </c>
      <c r="E113" s="637"/>
    </row>
    <row r="114" spans="1:5" ht="34.5" customHeight="1" x14ac:dyDescent="0.25">
      <c r="A114" s="678" t="s">
        <v>523</v>
      </c>
      <c r="B114" s="639" t="s">
        <v>173</v>
      </c>
      <c r="C114" s="646">
        <v>1</v>
      </c>
      <c r="D114" s="646">
        <v>1</v>
      </c>
      <c r="E114" s="646"/>
    </row>
    <row r="115" spans="1:5" ht="19.5" customHeight="1" x14ac:dyDescent="0.25">
      <c r="A115" s="653" t="s">
        <v>548</v>
      </c>
      <c r="B115" s="346" t="s">
        <v>173</v>
      </c>
      <c r="C115" s="657">
        <v>1</v>
      </c>
      <c r="D115" s="657">
        <v>1</v>
      </c>
      <c r="E115" s="657"/>
    </row>
    <row r="116" spans="1:5" ht="19.5" customHeight="1" x14ac:dyDescent="0.25">
      <c r="A116" s="654" t="s">
        <v>520</v>
      </c>
      <c r="B116" s="344" t="s">
        <v>27</v>
      </c>
      <c r="C116" s="637">
        <v>2186</v>
      </c>
      <c r="D116" s="637">
        <v>1460</v>
      </c>
      <c r="E116" s="637"/>
    </row>
    <row r="117" spans="1:5" ht="34.5" customHeight="1" x14ac:dyDescent="0.25">
      <c r="A117" s="678" t="s">
        <v>549</v>
      </c>
      <c r="B117" s="639" t="s">
        <v>173</v>
      </c>
      <c r="C117" s="646">
        <v>0</v>
      </c>
      <c r="D117" s="646">
        <v>1</v>
      </c>
      <c r="E117" s="646"/>
    </row>
    <row r="118" spans="1:5" ht="19.5" customHeight="1" thickBot="1" x14ac:dyDescent="0.3">
      <c r="A118" s="653" t="s">
        <v>550</v>
      </c>
      <c r="B118" s="679" t="s">
        <v>173</v>
      </c>
      <c r="C118" s="680">
        <v>0</v>
      </c>
      <c r="D118" s="680">
        <v>1</v>
      </c>
      <c r="E118" s="680"/>
    </row>
    <row r="119" spans="1:5" ht="20.100000000000001" customHeight="1" thickBot="1" x14ac:dyDescent="0.25">
      <c r="A119" s="831" t="s">
        <v>39</v>
      </c>
      <c r="B119" s="836"/>
      <c r="C119" s="836"/>
      <c r="D119" s="836"/>
      <c r="E119" s="837"/>
    </row>
    <row r="120" spans="1:5" ht="19.5" customHeight="1" x14ac:dyDescent="0.25">
      <c r="A120" s="677" t="s">
        <v>524</v>
      </c>
      <c r="B120" s="655" t="s">
        <v>173</v>
      </c>
      <c r="C120" s="655">
        <v>1</v>
      </c>
      <c r="D120" s="655">
        <v>1</v>
      </c>
      <c r="E120" s="655">
        <v>1</v>
      </c>
    </row>
    <row r="121" spans="1:5" ht="17.25" customHeight="1" x14ac:dyDescent="0.25">
      <c r="A121" s="654" t="s">
        <v>525</v>
      </c>
      <c r="B121" s="658" t="s">
        <v>27</v>
      </c>
      <c r="C121" s="658">
        <v>423</v>
      </c>
      <c r="D121" s="658">
        <v>493</v>
      </c>
      <c r="E121" s="658"/>
    </row>
    <row r="122" spans="1:5" ht="20.25" customHeight="1" x14ac:dyDescent="0.25">
      <c r="A122" s="652" t="s">
        <v>526</v>
      </c>
      <c r="B122" s="635" t="s">
        <v>173</v>
      </c>
      <c r="C122" s="635">
        <v>1</v>
      </c>
      <c r="D122" s="635">
        <v>1</v>
      </c>
      <c r="E122" s="635"/>
    </row>
    <row r="123" spans="1:5" ht="16.5" customHeight="1" x14ac:dyDescent="0.25">
      <c r="A123" s="681" t="s">
        <v>527</v>
      </c>
      <c r="B123" s="658" t="s">
        <v>27</v>
      </c>
      <c r="C123" s="682">
        <v>15189</v>
      </c>
      <c r="D123" s="682">
        <v>15189</v>
      </c>
      <c r="E123" s="682"/>
    </row>
    <row r="124" spans="1:5" ht="36" customHeight="1" thickBot="1" x14ac:dyDescent="0.3">
      <c r="A124" s="683" t="s">
        <v>551</v>
      </c>
      <c r="B124" s="684" t="s">
        <v>173</v>
      </c>
      <c r="C124" s="684">
        <v>1</v>
      </c>
      <c r="D124" s="684">
        <v>1</v>
      </c>
      <c r="E124" s="684"/>
    </row>
  </sheetData>
  <mergeCells count="10">
    <mergeCell ref="A61:E61"/>
    <mergeCell ref="A88:E88"/>
    <mergeCell ref="A106:E106"/>
    <mergeCell ref="A119:E119"/>
    <mergeCell ref="A1:E1"/>
    <mergeCell ref="D2:E2"/>
    <mergeCell ref="A3:A4"/>
    <mergeCell ref="B3:D3"/>
    <mergeCell ref="A6:E6"/>
    <mergeCell ref="A42:E42"/>
  </mergeCells>
  <printOptions horizontalCentered="1"/>
  <pageMargins left="0.23622047244094491" right="0.35433070866141736" top="0.31496062992125984" bottom="0.43307086614173229" header="0.19685039370078741" footer="0.23622047244094491"/>
  <pageSetup paperSize="9" scale="54" fitToHeight="2" orientation="portrait" r:id="rId1"/>
  <headerFooter alignWithMargins="0">
    <oddFooter xml:space="preserve">&amp;C&amp;P+11
</oddFooter>
  </headerFooter>
  <rowBreaks count="1" manualBreakCount="1">
    <brk id="75" max="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B050"/>
  </sheetPr>
  <dimension ref="A1:O97"/>
  <sheetViews>
    <sheetView zoomScale="44" zoomScaleNormal="44" zoomScaleSheetLayoutView="50" workbookViewId="0">
      <selection activeCell="F58" sqref="F58"/>
    </sheetView>
  </sheetViews>
  <sheetFormatPr defaultColWidth="9.140625" defaultRowHeight="15.75" x14ac:dyDescent="0.25"/>
  <cols>
    <col min="1" max="1" width="6" style="4" customWidth="1"/>
    <col min="2" max="2" width="22.7109375" style="4" customWidth="1"/>
    <col min="3" max="3" width="15.28515625" style="4" customWidth="1"/>
    <col min="4" max="4" width="14.7109375" style="4" customWidth="1"/>
    <col min="5" max="6" width="16" style="14" bestFit="1" customWidth="1"/>
    <col min="7" max="7" width="14.7109375" style="14" customWidth="1"/>
    <col min="8" max="8" width="16.85546875" style="4" customWidth="1"/>
    <col min="9" max="9" width="14.7109375" style="4" customWidth="1"/>
    <col min="10" max="10" width="18.7109375" style="4" customWidth="1"/>
    <col min="11" max="13" width="14.7109375" style="4" customWidth="1"/>
    <col min="14" max="14" width="16.140625" style="4" customWidth="1"/>
    <col min="15" max="16384" width="9.140625" style="4"/>
  </cols>
  <sheetData>
    <row r="1" spans="1:15" ht="27.75" x14ac:dyDescent="0.2">
      <c r="A1" s="847" t="s">
        <v>271</v>
      </c>
      <c r="B1" s="847"/>
      <c r="C1" s="847"/>
      <c r="D1" s="847"/>
      <c r="E1" s="847"/>
      <c r="F1" s="847"/>
      <c r="G1" s="847"/>
      <c r="H1" s="847"/>
      <c r="I1" s="847"/>
      <c r="J1" s="847"/>
      <c r="K1" s="847"/>
      <c r="L1" s="847"/>
      <c r="M1" s="847"/>
      <c r="N1" s="847"/>
      <c r="O1" s="847"/>
    </row>
    <row r="2" spans="1:15" ht="6" customHeight="1" thickBot="1" x14ac:dyDescent="0.35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18"/>
    </row>
    <row r="3" spans="1:15" ht="45.75" customHeight="1" thickBot="1" x14ac:dyDescent="0.25">
      <c r="A3" s="218"/>
      <c r="B3" s="848" t="s">
        <v>117</v>
      </c>
      <c r="C3" s="845" t="s">
        <v>179</v>
      </c>
      <c r="D3" s="846"/>
      <c r="E3" s="845" t="s">
        <v>185</v>
      </c>
      <c r="F3" s="846"/>
      <c r="G3" s="845" t="s">
        <v>180</v>
      </c>
      <c r="H3" s="846"/>
      <c r="I3" s="845" t="s">
        <v>181</v>
      </c>
      <c r="J3" s="846"/>
      <c r="K3" s="845" t="s">
        <v>182</v>
      </c>
      <c r="L3" s="846"/>
      <c r="M3" s="845" t="s">
        <v>183</v>
      </c>
      <c r="N3" s="846"/>
    </row>
    <row r="4" spans="1:15" ht="23.25" customHeight="1" thickBot="1" x14ac:dyDescent="0.25">
      <c r="A4" s="218"/>
      <c r="B4" s="849"/>
      <c r="C4" s="265">
        <v>2014</v>
      </c>
      <c r="D4" s="266">
        <v>2015</v>
      </c>
      <c r="E4" s="265">
        <v>2014</v>
      </c>
      <c r="F4" s="266">
        <v>2015</v>
      </c>
      <c r="G4" s="265">
        <v>2014</v>
      </c>
      <c r="H4" s="266">
        <v>2015</v>
      </c>
      <c r="I4" s="265">
        <v>2014</v>
      </c>
      <c r="J4" s="266">
        <v>2015</v>
      </c>
      <c r="K4" s="265">
        <v>2014</v>
      </c>
      <c r="L4" s="266">
        <v>2015</v>
      </c>
      <c r="M4" s="265">
        <v>2014</v>
      </c>
      <c r="N4" s="266">
        <v>2015</v>
      </c>
    </row>
    <row r="5" spans="1:15" s="45" customFormat="1" ht="45" customHeight="1" x14ac:dyDescent="0.2">
      <c r="A5" s="267"/>
      <c r="B5" s="268" t="s">
        <v>9</v>
      </c>
      <c r="C5" s="269">
        <v>7294.3281818181822</v>
      </c>
      <c r="D5" s="269">
        <v>5815.07</v>
      </c>
      <c r="E5" s="269">
        <v>14076.37</v>
      </c>
      <c r="F5" s="270">
        <v>14766.91</v>
      </c>
      <c r="G5" s="269">
        <v>1423.18</v>
      </c>
      <c r="H5" s="269">
        <v>1243.48</v>
      </c>
      <c r="I5" s="269">
        <v>734.14</v>
      </c>
      <c r="J5" s="270">
        <v>784.33</v>
      </c>
      <c r="K5" s="269">
        <v>1244.8</v>
      </c>
      <c r="L5" s="269">
        <v>1251.8499999999999</v>
      </c>
      <c r="M5" s="271">
        <v>19.91</v>
      </c>
      <c r="N5" s="271">
        <v>17.100000000000001</v>
      </c>
    </row>
    <row r="6" spans="1:15" s="45" customFormat="1" ht="39" customHeight="1" x14ac:dyDescent="0.2">
      <c r="A6" s="267"/>
      <c r="B6" s="272" t="s">
        <v>10</v>
      </c>
      <c r="C6" s="273">
        <v>7151.58</v>
      </c>
      <c r="D6" s="273">
        <v>5701.4874999999993</v>
      </c>
      <c r="E6" s="273">
        <v>14191.63</v>
      </c>
      <c r="F6" s="274">
        <v>14531.125</v>
      </c>
      <c r="G6" s="273">
        <v>1410.5</v>
      </c>
      <c r="H6" s="273">
        <v>1197.5999999999999</v>
      </c>
      <c r="I6" s="273">
        <v>728.55</v>
      </c>
      <c r="J6" s="274">
        <v>785.55</v>
      </c>
      <c r="K6" s="273">
        <v>1300.98</v>
      </c>
      <c r="L6" s="273">
        <v>1227.19</v>
      </c>
      <c r="M6" s="275">
        <v>20.83</v>
      </c>
      <c r="N6" s="275">
        <v>16.84</v>
      </c>
    </row>
    <row r="7" spans="1:15" s="45" customFormat="1" ht="39.75" customHeight="1" x14ac:dyDescent="0.2">
      <c r="A7" s="267"/>
      <c r="B7" s="272" t="s">
        <v>11</v>
      </c>
      <c r="C7" s="273">
        <v>6667.56</v>
      </c>
      <c r="D7" s="273">
        <v>5925.4554545454539</v>
      </c>
      <c r="E7" s="273">
        <v>15656.79</v>
      </c>
      <c r="F7" s="274">
        <v>13742.160909090908</v>
      </c>
      <c r="G7" s="273">
        <v>1451.62</v>
      </c>
      <c r="H7" s="273">
        <v>1138.6400000000001</v>
      </c>
      <c r="I7" s="273">
        <v>773.07</v>
      </c>
      <c r="J7" s="274">
        <v>786.32</v>
      </c>
      <c r="K7" s="273">
        <v>1336.08</v>
      </c>
      <c r="L7" s="273">
        <v>1178.6300000000001</v>
      </c>
      <c r="M7" s="275">
        <v>20.74</v>
      </c>
      <c r="N7" s="275">
        <v>16.22</v>
      </c>
    </row>
    <row r="8" spans="1:15" s="45" customFormat="1" ht="43.5" customHeight="1" x14ac:dyDescent="0.2">
      <c r="A8" s="267"/>
      <c r="B8" s="272" t="s">
        <v>12</v>
      </c>
      <c r="C8" s="273">
        <v>6670.24</v>
      </c>
      <c r="D8" s="273">
        <v>6027.97</v>
      </c>
      <c r="E8" s="273">
        <v>17370.75</v>
      </c>
      <c r="F8" s="274">
        <v>12779.75</v>
      </c>
      <c r="G8" s="273">
        <v>1431.5</v>
      </c>
      <c r="H8" s="273">
        <v>1150.0999999999999</v>
      </c>
      <c r="I8" s="273">
        <v>792.33</v>
      </c>
      <c r="J8" s="274">
        <v>768.8</v>
      </c>
      <c r="K8" s="273">
        <v>1299</v>
      </c>
      <c r="L8" s="273">
        <v>1197.9100000000001</v>
      </c>
      <c r="M8" s="275">
        <v>19.71</v>
      </c>
      <c r="N8" s="275">
        <v>16.34</v>
      </c>
    </row>
    <row r="9" spans="1:15" s="45" customFormat="1" ht="41.25" customHeight="1" x14ac:dyDescent="0.2">
      <c r="B9" s="272" t="s">
        <v>13</v>
      </c>
      <c r="C9" s="273">
        <v>6883.15</v>
      </c>
      <c r="D9" s="273">
        <v>6300.0776315789481</v>
      </c>
      <c r="E9" s="273">
        <v>19434.38</v>
      </c>
      <c r="F9" s="274">
        <v>13504.998684210526</v>
      </c>
      <c r="G9" s="273">
        <v>1455.89</v>
      </c>
      <c r="H9" s="273">
        <v>1140.26</v>
      </c>
      <c r="I9" s="273">
        <v>821.05</v>
      </c>
      <c r="J9" s="274">
        <v>784.42</v>
      </c>
      <c r="K9" s="273">
        <v>1286.69</v>
      </c>
      <c r="L9" s="273">
        <v>1199.05</v>
      </c>
      <c r="M9" s="275">
        <v>19.36</v>
      </c>
      <c r="N9" s="275">
        <v>16.8</v>
      </c>
    </row>
    <row r="10" spans="1:15" s="45" customFormat="1" ht="41.25" customHeight="1" x14ac:dyDescent="0.2">
      <c r="B10" s="272" t="s">
        <v>14</v>
      </c>
      <c r="C10" s="273">
        <v>6805.8</v>
      </c>
      <c r="D10" s="273">
        <v>5833.2168181818179</v>
      </c>
      <c r="E10" s="273">
        <v>18568.22</v>
      </c>
      <c r="F10" s="274">
        <v>12776.591363636364</v>
      </c>
      <c r="G10" s="273">
        <v>1452.57</v>
      </c>
      <c r="H10" s="273">
        <v>1088.77</v>
      </c>
      <c r="I10" s="273">
        <v>832.19</v>
      </c>
      <c r="J10" s="274">
        <v>726.77</v>
      </c>
      <c r="K10" s="273">
        <v>1279.0999999999999</v>
      </c>
      <c r="L10" s="273">
        <v>1181.5</v>
      </c>
      <c r="M10" s="275">
        <v>19.79</v>
      </c>
      <c r="N10" s="275">
        <v>16.100000000000001</v>
      </c>
    </row>
    <row r="11" spans="1:15" s="45" customFormat="1" ht="47.25" customHeight="1" x14ac:dyDescent="0.2">
      <c r="B11" s="276" t="s">
        <v>116</v>
      </c>
      <c r="C11" s="277">
        <v>7104.02</v>
      </c>
      <c r="D11" s="273">
        <v>5456.2165217391303</v>
      </c>
      <c r="E11" s="277">
        <v>19046.737391304348</v>
      </c>
      <c r="F11" s="274">
        <v>11380.55</v>
      </c>
      <c r="G11" s="277">
        <v>1492.48</v>
      </c>
      <c r="H11" s="273">
        <v>1014.09</v>
      </c>
      <c r="I11" s="277">
        <v>871.36</v>
      </c>
      <c r="J11" s="274">
        <v>642.57000000000005</v>
      </c>
      <c r="K11" s="277">
        <v>1311.11</v>
      </c>
      <c r="L11" s="273">
        <v>1130.04</v>
      </c>
      <c r="M11" s="278">
        <v>20.93</v>
      </c>
      <c r="N11" s="275">
        <v>15.07</v>
      </c>
    </row>
    <row r="12" spans="1:15" s="45" customFormat="1" ht="43.5" customHeight="1" x14ac:dyDescent="0.2">
      <c r="B12" s="276" t="s">
        <v>124</v>
      </c>
      <c r="C12" s="277">
        <v>7000.1750000000002</v>
      </c>
      <c r="D12" s="273"/>
      <c r="E12" s="277">
        <v>18572.375</v>
      </c>
      <c r="F12" s="274"/>
      <c r="G12" s="277">
        <v>1447.64</v>
      </c>
      <c r="H12" s="273"/>
      <c r="I12" s="277">
        <v>875.32</v>
      </c>
      <c r="J12" s="274"/>
      <c r="K12" s="277">
        <v>1295.94</v>
      </c>
      <c r="L12" s="273"/>
      <c r="M12" s="278">
        <v>19.8</v>
      </c>
      <c r="N12" s="275"/>
    </row>
    <row r="13" spans="1:15" s="45" customFormat="1" ht="42.75" customHeight="1" x14ac:dyDescent="0.2">
      <c r="B13" s="276" t="s">
        <v>130</v>
      </c>
      <c r="C13" s="277">
        <v>6871.8286363636362</v>
      </c>
      <c r="D13" s="277"/>
      <c r="E13" s="277">
        <v>18075.8</v>
      </c>
      <c r="F13" s="279"/>
      <c r="G13" s="277">
        <v>1362.29</v>
      </c>
      <c r="H13" s="277"/>
      <c r="I13" s="277">
        <v>841.88</v>
      </c>
      <c r="J13" s="279"/>
      <c r="K13" s="277">
        <v>1239.75</v>
      </c>
      <c r="L13" s="277"/>
      <c r="M13" s="278">
        <v>18.48</v>
      </c>
      <c r="N13" s="278"/>
    </row>
    <row r="14" spans="1:15" s="45" customFormat="1" ht="51.75" customHeight="1" x14ac:dyDescent="0.2">
      <c r="B14" s="272" t="s">
        <v>131</v>
      </c>
      <c r="C14" s="273">
        <v>6738.7278260869571</v>
      </c>
      <c r="D14" s="273"/>
      <c r="E14" s="273">
        <v>15765.327391304349</v>
      </c>
      <c r="F14" s="273"/>
      <c r="G14" s="273">
        <v>1259.3399999999999</v>
      </c>
      <c r="H14" s="273"/>
      <c r="I14" s="273">
        <v>778.24</v>
      </c>
      <c r="J14" s="273"/>
      <c r="K14" s="273">
        <v>1221.27</v>
      </c>
      <c r="L14" s="273"/>
      <c r="M14" s="275">
        <v>17.170000000000002</v>
      </c>
      <c r="N14" s="273"/>
    </row>
    <row r="15" spans="1:15" s="45" customFormat="1" ht="45" customHeight="1" x14ac:dyDescent="0.2">
      <c r="B15" s="272" t="s">
        <v>135</v>
      </c>
      <c r="C15" s="273">
        <v>6700.67</v>
      </c>
      <c r="D15" s="280"/>
      <c r="E15" s="273">
        <v>15702.375</v>
      </c>
      <c r="F15" s="281"/>
      <c r="G15" s="273">
        <v>1208.8499999999999</v>
      </c>
      <c r="H15" s="280"/>
      <c r="I15" s="273">
        <v>780.75</v>
      </c>
      <c r="J15" s="281"/>
      <c r="K15" s="273">
        <v>1176.3</v>
      </c>
      <c r="L15" s="280"/>
      <c r="M15" s="275">
        <v>15.97</v>
      </c>
      <c r="N15" s="282"/>
    </row>
    <row r="16" spans="1:15" s="45" customFormat="1" ht="51.75" customHeight="1" thickBot="1" x14ac:dyDescent="0.25">
      <c r="B16" s="272" t="s">
        <v>136</v>
      </c>
      <c r="C16" s="273">
        <v>6422.23</v>
      </c>
      <c r="D16" s="273"/>
      <c r="E16" s="283">
        <v>15914.29</v>
      </c>
      <c r="F16" s="274"/>
      <c r="G16" s="273">
        <v>1215.67</v>
      </c>
      <c r="H16" s="273"/>
      <c r="I16" s="283">
        <v>805.52</v>
      </c>
      <c r="J16" s="274"/>
      <c r="K16" s="273">
        <v>1200.94</v>
      </c>
      <c r="L16" s="273"/>
      <c r="M16" s="275">
        <v>16.239999999999998</v>
      </c>
      <c r="N16" s="275"/>
    </row>
    <row r="17" spans="2:14" s="45" customFormat="1" ht="49.5" customHeight="1" thickBot="1" x14ac:dyDescent="0.25">
      <c r="B17" s="284" t="s">
        <v>184</v>
      </c>
      <c r="C17" s="285">
        <f>AVERAGE(C5:C16)</f>
        <v>6859.1924703557315</v>
      </c>
      <c r="D17" s="285">
        <f>AVERAGE(D5:D16)</f>
        <v>5865.6419894350502</v>
      </c>
      <c r="E17" s="285">
        <f t="shared" ref="E17:L17" si="0">AVERAGE(E5:E16)</f>
        <v>16864.587065217391</v>
      </c>
      <c r="F17" s="285">
        <f>AVERAGE(F5:F16)</f>
        <v>13354.583708133972</v>
      </c>
      <c r="G17" s="285">
        <f>AVERAGE(G5:G16)</f>
        <v>1384.2941666666666</v>
      </c>
      <c r="H17" s="285">
        <f>AVERAGE(H5:H16)</f>
        <v>1138.9914285714287</v>
      </c>
      <c r="I17" s="285">
        <f t="shared" si="0"/>
        <v>802.86666666666667</v>
      </c>
      <c r="J17" s="285">
        <f t="shared" si="0"/>
        <v>754.10857142857151</v>
      </c>
      <c r="K17" s="285">
        <f>AVERAGE(K5:K16)</f>
        <v>1265.9966666666667</v>
      </c>
      <c r="L17" s="285">
        <f t="shared" si="0"/>
        <v>1195.1671428571428</v>
      </c>
      <c r="M17" s="286">
        <f>AVERAGE(M5:M16)</f>
        <v>19.077500000000004</v>
      </c>
      <c r="N17" s="286">
        <f>AVERAGE(N5:N16)</f>
        <v>16.352857142857143</v>
      </c>
    </row>
    <row r="18" spans="2:14" ht="30" customHeight="1" x14ac:dyDescent="0.25"/>
    <row r="21" spans="2:14" x14ac:dyDescent="0.25">
      <c r="F21" s="70"/>
    </row>
    <row r="57" ht="42.75" customHeight="1" x14ac:dyDescent="0.25"/>
    <row r="96" spans="8:8" ht="26.25" x14ac:dyDescent="0.4">
      <c r="H96" s="123">
        <v>15</v>
      </c>
    </row>
    <row r="97" spans="8:8" ht="26.25" x14ac:dyDescent="0.4">
      <c r="H97" s="123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4" header="0.15748031496062992" footer="0.15748031496062992"/>
  <pageSetup paperSize="9" scale="40" fitToHeight="2" orientation="portrait" r:id="rId1"/>
  <headerFooter alignWithMargins="0"/>
  <colBreaks count="1" manualBreakCount="1">
    <brk id="15" max="6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00B050"/>
  </sheetPr>
  <dimension ref="B2:J19"/>
  <sheetViews>
    <sheetView zoomScale="71" zoomScaleNormal="71" zoomScaleSheetLayoutView="95" workbookViewId="0">
      <selection activeCell="F58" sqref="F58"/>
    </sheetView>
  </sheetViews>
  <sheetFormatPr defaultColWidth="9.140625" defaultRowHeight="15.75" x14ac:dyDescent="0.25"/>
  <cols>
    <col min="1" max="4" width="9.140625" style="4"/>
    <col min="5" max="7" width="9.140625" style="14"/>
    <col min="8" max="13" width="9.140625" style="4"/>
    <col min="14" max="14" width="7.28515625" style="4" customWidth="1"/>
    <col min="15" max="15" width="9.140625" style="4"/>
    <col min="16" max="16" width="9.140625" style="4" customWidth="1"/>
    <col min="17" max="16384" width="9.140625" style="4"/>
  </cols>
  <sheetData>
    <row r="2" spans="2:10" ht="15" x14ac:dyDescent="0.25">
      <c r="B2" s="47"/>
      <c r="C2" s="13"/>
      <c r="D2" s="13"/>
      <c r="E2" s="13"/>
      <c r="F2" s="13"/>
      <c r="G2" s="13"/>
      <c r="H2" s="13"/>
      <c r="I2" s="13"/>
      <c r="J2" s="13"/>
    </row>
    <row r="3" spans="2:10" ht="15" x14ac:dyDescent="0.25">
      <c r="B3" s="98"/>
      <c r="C3" s="98"/>
      <c r="D3" s="98"/>
      <c r="E3" s="98"/>
      <c r="F3" s="98"/>
      <c r="G3" s="98"/>
      <c r="H3" s="98"/>
      <c r="I3" s="21"/>
      <c r="J3" s="21"/>
    </row>
    <row r="4" spans="2:10" ht="14.25" customHeight="1" x14ac:dyDescent="0.25">
      <c r="B4" s="99"/>
      <c r="C4" s="19"/>
      <c r="D4" s="19"/>
      <c r="E4" s="19"/>
      <c r="F4" s="19"/>
      <c r="G4" s="19"/>
      <c r="H4" s="19"/>
      <c r="I4" s="21"/>
      <c r="J4" s="21"/>
    </row>
    <row r="5" spans="2:10" ht="14.25" x14ac:dyDescent="0.2">
      <c r="B5" s="99"/>
      <c r="C5" s="20"/>
      <c r="D5" s="20"/>
      <c r="E5" s="20"/>
      <c r="F5" s="20"/>
      <c r="G5" s="20"/>
      <c r="H5" s="20"/>
      <c r="I5" s="20"/>
      <c r="J5" s="20"/>
    </row>
    <row r="6" spans="2:10" ht="14.25" x14ac:dyDescent="0.2">
      <c r="B6" s="99"/>
      <c r="C6" s="20"/>
      <c r="D6" s="20"/>
      <c r="E6" s="20"/>
      <c r="F6" s="20"/>
      <c r="G6" s="20"/>
      <c r="H6" s="20"/>
      <c r="I6" s="20"/>
      <c r="J6" s="20"/>
    </row>
    <row r="7" spans="2:10" ht="14.25" x14ac:dyDescent="0.2">
      <c r="B7" s="99"/>
      <c r="C7" s="20"/>
      <c r="D7" s="20"/>
      <c r="E7" s="20"/>
      <c r="F7" s="20"/>
      <c r="G7" s="20"/>
      <c r="H7" s="20"/>
      <c r="I7" s="20"/>
      <c r="J7" s="20"/>
    </row>
    <row r="8" spans="2:10" ht="14.25" x14ac:dyDescent="0.2">
      <c r="B8" s="99"/>
      <c r="C8" s="20"/>
      <c r="D8" s="20"/>
      <c r="E8" s="20"/>
      <c r="F8" s="20"/>
      <c r="G8" s="20"/>
      <c r="H8" s="20"/>
      <c r="I8" s="20"/>
      <c r="J8" s="20"/>
    </row>
    <row r="9" spans="2:10" ht="14.25" x14ac:dyDescent="0.2">
      <c r="B9" s="99"/>
      <c r="C9" s="20"/>
      <c r="D9" s="20"/>
      <c r="E9" s="20"/>
      <c r="F9" s="20"/>
      <c r="G9" s="20"/>
      <c r="H9" s="20"/>
      <c r="I9" s="20"/>
      <c r="J9" s="20"/>
    </row>
    <row r="10" spans="2:10" ht="14.25" x14ac:dyDescent="0.2">
      <c r="B10" s="99"/>
      <c r="C10" s="19"/>
      <c r="D10" s="19"/>
      <c r="E10" s="19"/>
      <c r="F10" s="19"/>
      <c r="G10" s="19"/>
      <c r="H10" s="20"/>
      <c r="I10" s="19"/>
      <c r="J10" s="19"/>
    </row>
    <row r="11" spans="2:10" ht="12.75" x14ac:dyDescent="0.2">
      <c r="B11" s="100"/>
      <c r="C11" s="13"/>
      <c r="D11" s="13"/>
      <c r="E11" s="13"/>
      <c r="F11" s="13"/>
      <c r="G11" s="13"/>
      <c r="H11" s="13"/>
      <c r="I11" s="13"/>
      <c r="J11" s="13"/>
    </row>
    <row r="12" spans="2:10" ht="12.75" x14ac:dyDescent="0.2">
      <c r="B12" s="101"/>
      <c r="C12" s="13"/>
      <c r="D12" s="13"/>
      <c r="E12" s="13"/>
      <c r="F12" s="13"/>
      <c r="G12" s="13"/>
      <c r="H12" s="13"/>
      <c r="I12" s="13"/>
      <c r="J12" s="13"/>
    </row>
    <row r="13" spans="2:10" ht="12.75" x14ac:dyDescent="0.2">
      <c r="B13" s="102"/>
      <c r="C13" s="13"/>
      <c r="D13" s="13"/>
      <c r="E13" s="13"/>
      <c r="F13" s="13"/>
      <c r="G13" s="13"/>
      <c r="H13" s="13"/>
      <c r="I13" s="13"/>
      <c r="J13" s="13"/>
    </row>
    <row r="14" spans="2:10" ht="12.75" x14ac:dyDescent="0.2">
      <c r="B14" s="13"/>
      <c r="C14" s="13"/>
      <c r="D14" s="13"/>
      <c r="E14" s="13"/>
      <c r="F14" s="13"/>
      <c r="G14" s="13"/>
      <c r="H14" s="13"/>
      <c r="I14" s="13"/>
      <c r="J14" s="13"/>
    </row>
    <row r="15" spans="2:10" ht="12.75" x14ac:dyDescent="0.2">
      <c r="B15" s="102"/>
      <c r="C15" s="13"/>
      <c r="D15" s="13"/>
      <c r="E15" s="13"/>
      <c r="F15" s="13"/>
      <c r="G15" s="13"/>
      <c r="H15" s="13"/>
      <c r="I15" s="13"/>
      <c r="J15" s="13"/>
    </row>
    <row r="16" spans="2:10" ht="12.75" x14ac:dyDescent="0.2">
      <c r="B16" s="102"/>
      <c r="C16" s="13"/>
      <c r="D16" s="13"/>
      <c r="E16" s="13"/>
      <c r="F16" s="13"/>
      <c r="G16" s="13"/>
      <c r="H16" s="13"/>
      <c r="I16" s="13"/>
      <c r="J16" s="13"/>
    </row>
    <row r="17" spans="2:10" ht="12.75" x14ac:dyDescent="0.2">
      <c r="B17" s="15"/>
      <c r="C17" s="13"/>
      <c r="D17" s="13"/>
      <c r="E17" s="13"/>
      <c r="F17" s="13"/>
      <c r="G17" s="13"/>
      <c r="H17" s="13"/>
      <c r="I17" s="13"/>
      <c r="J17" s="13"/>
    </row>
    <row r="18" spans="2:10" ht="12.75" x14ac:dyDescent="0.2">
      <c r="B18" s="15"/>
      <c r="C18" s="13"/>
      <c r="D18" s="13"/>
      <c r="E18" s="13"/>
      <c r="F18" s="13"/>
      <c r="G18" s="13"/>
      <c r="H18" s="13"/>
      <c r="I18" s="13"/>
      <c r="J18" s="13"/>
    </row>
    <row r="19" spans="2:10" ht="12.75" x14ac:dyDescent="0.2">
      <c r="B19" s="103"/>
      <c r="C19" s="12"/>
      <c r="D19" s="12"/>
      <c r="E19" s="12"/>
      <c r="F19" s="12"/>
      <c r="G19" s="12"/>
      <c r="H19" s="12"/>
      <c r="I19" s="12"/>
      <c r="J19" s="12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>&amp;C16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91"/>
  <sheetViews>
    <sheetView zoomScale="71" zoomScaleNormal="71" zoomScaleSheetLayoutView="93" workbookViewId="0">
      <pane ySplit="4" topLeftCell="A5" activePane="bottomLeft" state="frozen"/>
      <selection activeCell="F58" sqref="F58"/>
      <selection pane="bottomLeft" activeCell="F58" sqref="F58"/>
    </sheetView>
  </sheetViews>
  <sheetFormatPr defaultRowHeight="15.75" x14ac:dyDescent="0.25"/>
  <cols>
    <col min="1" max="1" width="58.5703125" style="2" customWidth="1"/>
    <col min="2" max="2" width="14.28515625" style="2" customWidth="1"/>
    <col min="3" max="3" width="15.28515625" style="2" customWidth="1"/>
    <col min="4" max="4" width="16.7109375" style="6" customWidth="1"/>
    <col min="5" max="5" width="15" style="6" customWidth="1"/>
    <col min="6" max="6" width="22.5703125" style="6" customWidth="1"/>
    <col min="7" max="7" width="12.5703125" style="2" customWidth="1"/>
    <col min="8" max="16384" width="9.140625" style="2"/>
  </cols>
  <sheetData>
    <row r="1" spans="1:6" ht="22.5" x14ac:dyDescent="0.2">
      <c r="A1" s="804" t="s">
        <v>114</v>
      </c>
      <c r="B1" s="804"/>
      <c r="C1" s="804"/>
      <c r="D1" s="804"/>
      <c r="E1" s="804"/>
      <c r="F1" s="804"/>
    </row>
    <row r="2" spans="1:6" ht="23.25" thickBot="1" x14ac:dyDescent="0.25">
      <c r="A2" s="221"/>
      <c r="B2" s="221"/>
      <c r="C2" s="594"/>
      <c r="D2" s="594"/>
      <c r="E2" s="594"/>
      <c r="F2" s="594"/>
    </row>
    <row r="3" spans="1:6" ht="19.5" thickBot="1" x14ac:dyDescent="0.25">
      <c r="A3" s="697" t="s">
        <v>62</v>
      </c>
      <c r="B3" s="805" t="s">
        <v>36</v>
      </c>
      <c r="C3" s="851" t="s">
        <v>46</v>
      </c>
      <c r="D3" s="852"/>
      <c r="E3" s="853"/>
      <c r="F3" s="222" t="s">
        <v>47</v>
      </c>
    </row>
    <row r="4" spans="1:6" ht="28.5" customHeight="1" thickBot="1" x14ac:dyDescent="0.25">
      <c r="A4" s="806"/>
      <c r="B4" s="850"/>
      <c r="C4" s="223" t="s">
        <v>408</v>
      </c>
      <c r="D4" s="224" t="s">
        <v>409</v>
      </c>
      <c r="E4" s="598" t="s">
        <v>54</v>
      </c>
      <c r="F4" s="225" t="s">
        <v>409</v>
      </c>
    </row>
    <row r="5" spans="1:6" ht="23.25" customHeight="1" x14ac:dyDescent="0.3">
      <c r="A5" s="226" t="s">
        <v>33</v>
      </c>
      <c r="B5" s="227"/>
      <c r="C5" s="596"/>
      <c r="D5" s="596"/>
      <c r="E5" s="596"/>
      <c r="F5" s="596"/>
    </row>
    <row r="6" spans="1:6" ht="21.75" customHeight="1" x14ac:dyDescent="0.25">
      <c r="A6" s="228" t="s">
        <v>66</v>
      </c>
      <c r="B6" s="9" t="s">
        <v>41</v>
      </c>
      <c r="C6" s="596">
        <v>39.6</v>
      </c>
      <c r="D6" s="596">
        <v>47.5</v>
      </c>
      <c r="E6" s="596">
        <f t="shared" ref="E6:E33" si="0">D6/C6*100</f>
        <v>119.94949494949493</v>
      </c>
      <c r="F6" s="596">
        <v>46.2</v>
      </c>
    </row>
    <row r="7" spans="1:6" ht="21.75" customHeight="1" x14ac:dyDescent="0.25">
      <c r="A7" s="228" t="s">
        <v>301</v>
      </c>
      <c r="B7" s="9" t="s">
        <v>41</v>
      </c>
      <c r="C7" s="596">
        <v>76.3</v>
      </c>
      <c r="D7" s="596">
        <v>82.3</v>
      </c>
      <c r="E7" s="596">
        <f t="shared" si="0"/>
        <v>107.86369593709044</v>
      </c>
      <c r="F7" s="596">
        <v>66.28</v>
      </c>
    </row>
    <row r="8" spans="1:6" ht="21.75" customHeight="1" x14ac:dyDescent="0.25">
      <c r="A8" s="228" t="s">
        <v>234</v>
      </c>
      <c r="B8" s="9" t="s">
        <v>41</v>
      </c>
      <c r="C8" s="596">
        <v>73.2</v>
      </c>
      <c r="D8" s="596">
        <v>81.7</v>
      </c>
      <c r="E8" s="596">
        <f t="shared" si="0"/>
        <v>111.61202185792349</v>
      </c>
      <c r="F8" s="596">
        <v>66.67</v>
      </c>
    </row>
    <row r="9" spans="1:6" ht="21.75" customHeight="1" x14ac:dyDescent="0.25">
      <c r="A9" s="228" t="s">
        <v>67</v>
      </c>
      <c r="B9" s="9" t="s">
        <v>41</v>
      </c>
      <c r="C9" s="596">
        <v>90.5</v>
      </c>
      <c r="D9" s="596">
        <v>104.6</v>
      </c>
      <c r="E9" s="596">
        <f t="shared" si="0"/>
        <v>115.58011049723756</v>
      </c>
      <c r="F9" s="596">
        <v>117.78</v>
      </c>
    </row>
    <row r="10" spans="1:6" ht="21.75" customHeight="1" x14ac:dyDescent="0.25">
      <c r="A10" s="228" t="s">
        <v>302</v>
      </c>
      <c r="B10" s="9" t="s">
        <v>41</v>
      </c>
      <c r="C10" s="596">
        <v>75.900000000000006</v>
      </c>
      <c r="D10" s="596">
        <v>98.3</v>
      </c>
      <c r="E10" s="596">
        <f t="shared" si="0"/>
        <v>129.51251646903819</v>
      </c>
      <c r="F10" s="596">
        <v>100.27</v>
      </c>
    </row>
    <row r="11" spans="1:6" ht="21.75" customHeight="1" x14ac:dyDescent="0.25">
      <c r="A11" s="228" t="s">
        <v>68</v>
      </c>
      <c r="B11" s="9" t="s">
        <v>41</v>
      </c>
      <c r="C11" s="596">
        <v>63.2</v>
      </c>
      <c r="D11" s="596">
        <v>100.3</v>
      </c>
      <c r="E11" s="596">
        <f>D11/C11*100</f>
        <v>158.70253164556959</v>
      </c>
      <c r="F11" s="596">
        <v>106.18</v>
      </c>
    </row>
    <row r="12" spans="1:6" ht="21.75" customHeight="1" x14ac:dyDescent="0.25">
      <c r="A12" s="228" t="s">
        <v>69</v>
      </c>
      <c r="B12" s="9" t="s">
        <v>41</v>
      </c>
      <c r="C12" s="596">
        <v>43.5</v>
      </c>
      <c r="D12" s="596">
        <v>55.1</v>
      </c>
      <c r="E12" s="596">
        <f t="shared" si="0"/>
        <v>126.66666666666666</v>
      </c>
      <c r="F12" s="596">
        <v>60.86</v>
      </c>
    </row>
    <row r="13" spans="1:6" ht="21.75" customHeight="1" x14ac:dyDescent="0.25">
      <c r="A13" s="228" t="s">
        <v>311</v>
      </c>
      <c r="B13" s="9" t="s">
        <v>41</v>
      </c>
      <c r="C13" s="596">
        <v>52.5</v>
      </c>
      <c r="D13" s="596">
        <v>57.6</v>
      </c>
      <c r="E13" s="596">
        <f t="shared" si="0"/>
        <v>109.71428571428572</v>
      </c>
      <c r="F13" s="596">
        <v>58.67</v>
      </c>
    </row>
    <row r="14" spans="1:6" ht="21.75" customHeight="1" x14ac:dyDescent="0.25">
      <c r="A14" s="228" t="s">
        <v>70</v>
      </c>
      <c r="B14" s="9" t="s">
        <v>41</v>
      </c>
      <c r="C14" s="596">
        <v>50.5</v>
      </c>
      <c r="D14" s="596">
        <v>50.2</v>
      </c>
      <c r="E14" s="596">
        <f>D14/C14*100</f>
        <v>99.405940594059416</v>
      </c>
      <c r="F14" s="596">
        <v>60.67</v>
      </c>
    </row>
    <row r="15" spans="1:6" ht="21.75" customHeight="1" x14ac:dyDescent="0.25">
      <c r="A15" s="228" t="s">
        <v>303</v>
      </c>
      <c r="B15" s="9" t="s">
        <v>41</v>
      </c>
      <c r="C15" s="596">
        <v>92.1</v>
      </c>
      <c r="D15" s="596">
        <v>67.2</v>
      </c>
      <c r="E15" s="596">
        <f t="shared" si="0"/>
        <v>72.964169381107496</v>
      </c>
      <c r="F15" s="596">
        <v>68.25</v>
      </c>
    </row>
    <row r="16" spans="1:6" ht="21.75" customHeight="1" x14ac:dyDescent="0.25">
      <c r="A16" s="228" t="s">
        <v>304</v>
      </c>
      <c r="B16" s="9" t="s">
        <v>41</v>
      </c>
      <c r="C16" s="596">
        <v>128.19999999999999</v>
      </c>
      <c r="D16" s="596">
        <v>123</v>
      </c>
      <c r="E16" s="596">
        <f t="shared" si="0"/>
        <v>95.943837753510152</v>
      </c>
      <c r="F16" s="596">
        <v>116.5</v>
      </c>
    </row>
    <row r="17" spans="1:6" ht="21.75" customHeight="1" x14ac:dyDescent="0.25">
      <c r="A17" s="228" t="s">
        <v>305</v>
      </c>
      <c r="B17" s="9" t="s">
        <v>41</v>
      </c>
      <c r="C17" s="596">
        <v>116.4</v>
      </c>
      <c r="D17" s="596">
        <v>144.69999999999999</v>
      </c>
      <c r="E17" s="596">
        <f t="shared" si="0"/>
        <v>124.31271477663228</v>
      </c>
      <c r="F17" s="596">
        <v>160.29</v>
      </c>
    </row>
    <row r="18" spans="1:6" ht="21.75" customHeight="1" x14ac:dyDescent="0.25">
      <c r="A18" s="228" t="s">
        <v>306</v>
      </c>
      <c r="B18" s="9" t="s">
        <v>41</v>
      </c>
      <c r="C18" s="596">
        <v>149.5</v>
      </c>
      <c r="D18" s="596">
        <v>184.6</v>
      </c>
      <c r="E18" s="596">
        <f t="shared" si="0"/>
        <v>123.47826086956522</v>
      </c>
      <c r="F18" s="596">
        <v>181.8</v>
      </c>
    </row>
    <row r="19" spans="1:6" ht="21.75" customHeight="1" x14ac:dyDescent="0.25">
      <c r="A19" s="228" t="s">
        <v>307</v>
      </c>
      <c r="B19" s="9" t="s">
        <v>41</v>
      </c>
      <c r="C19" s="596">
        <v>97.6</v>
      </c>
      <c r="D19" s="596">
        <v>118.7</v>
      </c>
      <c r="E19" s="596">
        <f t="shared" si="0"/>
        <v>121.61885245901641</v>
      </c>
      <c r="F19" s="596">
        <v>116.5</v>
      </c>
    </row>
    <row r="20" spans="1:6" ht="21.75" customHeight="1" x14ac:dyDescent="0.25">
      <c r="A20" s="228" t="s">
        <v>308</v>
      </c>
      <c r="B20" s="9" t="s">
        <v>41</v>
      </c>
      <c r="C20" s="596">
        <v>99.1</v>
      </c>
      <c r="D20" s="596">
        <v>125.3</v>
      </c>
      <c r="E20" s="596">
        <f t="shared" si="0"/>
        <v>126.43794147325933</v>
      </c>
      <c r="F20" s="596">
        <v>120.4</v>
      </c>
    </row>
    <row r="21" spans="1:6" ht="21.75" customHeight="1" x14ac:dyDescent="0.25">
      <c r="A21" s="228" t="s">
        <v>71</v>
      </c>
      <c r="B21" s="9" t="s">
        <v>41</v>
      </c>
      <c r="C21" s="596">
        <v>326.8</v>
      </c>
      <c r="D21" s="596">
        <v>458.8</v>
      </c>
      <c r="E21" s="596">
        <f t="shared" si="0"/>
        <v>140.39167686658507</v>
      </c>
      <c r="F21" s="596">
        <v>487.88</v>
      </c>
    </row>
    <row r="22" spans="1:6" ht="21.75" customHeight="1" x14ac:dyDescent="0.25">
      <c r="A22" s="228" t="s">
        <v>72</v>
      </c>
      <c r="B22" s="9" t="s">
        <v>41</v>
      </c>
      <c r="C22" s="596">
        <v>258.2</v>
      </c>
      <c r="D22" s="596">
        <v>367.9</v>
      </c>
      <c r="E22" s="596">
        <f t="shared" si="0"/>
        <v>142.48644461657628</v>
      </c>
      <c r="F22" s="596">
        <v>366.57</v>
      </c>
    </row>
    <row r="23" spans="1:6" ht="21.75" customHeight="1" x14ac:dyDescent="0.25">
      <c r="A23" s="228" t="s">
        <v>73</v>
      </c>
      <c r="B23" s="9" t="s">
        <v>41</v>
      </c>
      <c r="C23" s="596">
        <v>213.2</v>
      </c>
      <c r="D23" s="596">
        <v>316.5</v>
      </c>
      <c r="E23" s="596">
        <f t="shared" si="0"/>
        <v>148.45215759849907</v>
      </c>
      <c r="F23" s="596">
        <v>343.71</v>
      </c>
    </row>
    <row r="24" spans="1:6" ht="21.75" customHeight="1" x14ac:dyDescent="0.25">
      <c r="A24" s="228" t="s">
        <v>74</v>
      </c>
      <c r="B24" s="9" t="s">
        <v>41</v>
      </c>
      <c r="C24" s="596">
        <v>300.5</v>
      </c>
      <c r="D24" s="596">
        <v>345.6</v>
      </c>
      <c r="E24" s="596">
        <f t="shared" si="0"/>
        <v>115.00831946755407</v>
      </c>
      <c r="F24" s="596">
        <v>417.65</v>
      </c>
    </row>
    <row r="25" spans="1:6" ht="21.75" customHeight="1" x14ac:dyDescent="0.25">
      <c r="A25" s="228" t="s">
        <v>309</v>
      </c>
      <c r="B25" s="9" t="s">
        <v>41</v>
      </c>
      <c r="C25" s="596">
        <v>151.80000000000001</v>
      </c>
      <c r="D25" s="596">
        <v>173.6</v>
      </c>
      <c r="E25" s="596">
        <f t="shared" si="0"/>
        <v>114.36100131752305</v>
      </c>
      <c r="F25" s="596">
        <v>182.83</v>
      </c>
    </row>
    <row r="26" spans="1:6" ht="21.75" customHeight="1" x14ac:dyDescent="0.25">
      <c r="A26" s="228" t="s">
        <v>75</v>
      </c>
      <c r="B26" s="9" t="s">
        <v>44</v>
      </c>
      <c r="C26" s="596">
        <v>47.3</v>
      </c>
      <c r="D26" s="596">
        <v>49.8</v>
      </c>
      <c r="E26" s="596">
        <f t="shared" si="0"/>
        <v>105.28541226215644</v>
      </c>
      <c r="F26" s="596">
        <v>42</v>
      </c>
    </row>
    <row r="27" spans="1:6" ht="21.75" customHeight="1" x14ac:dyDescent="0.25">
      <c r="A27" s="228" t="s">
        <v>310</v>
      </c>
      <c r="B27" s="9" t="s">
        <v>42</v>
      </c>
      <c r="C27" s="596">
        <v>68.8</v>
      </c>
      <c r="D27" s="596">
        <v>69.3</v>
      </c>
      <c r="E27" s="596">
        <f t="shared" si="0"/>
        <v>100.7267441860465</v>
      </c>
      <c r="F27" s="596">
        <v>73.13</v>
      </c>
    </row>
    <row r="28" spans="1:6" ht="21.75" customHeight="1" x14ac:dyDescent="0.25">
      <c r="A28" s="228" t="s">
        <v>76</v>
      </c>
      <c r="B28" s="9" t="s">
        <v>42</v>
      </c>
      <c r="C28" s="596">
        <v>80.3</v>
      </c>
      <c r="D28" s="596">
        <v>87.8</v>
      </c>
      <c r="E28" s="596">
        <f t="shared" si="0"/>
        <v>109.33997509339974</v>
      </c>
      <c r="F28" s="596">
        <v>124.67</v>
      </c>
    </row>
    <row r="29" spans="1:6" ht="21.75" customHeight="1" x14ac:dyDescent="0.25">
      <c r="A29" s="228" t="s">
        <v>77</v>
      </c>
      <c r="B29" s="9" t="s">
        <v>43</v>
      </c>
      <c r="C29" s="596">
        <v>297.60000000000002</v>
      </c>
      <c r="D29" s="596">
        <v>332.8</v>
      </c>
      <c r="E29" s="596">
        <f t="shared" si="0"/>
        <v>111.8279569892473</v>
      </c>
      <c r="F29" s="596">
        <v>338.2</v>
      </c>
    </row>
    <row r="30" spans="1:6" ht="21.75" customHeight="1" x14ac:dyDescent="0.25">
      <c r="A30" s="228" t="s">
        <v>78</v>
      </c>
      <c r="B30" s="9" t="s">
        <v>43</v>
      </c>
      <c r="C30" s="596">
        <v>358.4</v>
      </c>
      <c r="D30" s="596">
        <v>422.6</v>
      </c>
      <c r="E30" s="596">
        <f t="shared" si="0"/>
        <v>117.91294642857144</v>
      </c>
      <c r="F30" s="596">
        <v>469</v>
      </c>
    </row>
    <row r="31" spans="1:6" ht="21.75" customHeight="1" x14ac:dyDescent="0.25">
      <c r="A31" s="228" t="s">
        <v>79</v>
      </c>
      <c r="B31" s="9" t="s">
        <v>43</v>
      </c>
      <c r="C31" s="596">
        <v>437.1</v>
      </c>
      <c r="D31" s="596">
        <v>478.25</v>
      </c>
      <c r="E31" s="596">
        <f t="shared" si="0"/>
        <v>109.41432166552276</v>
      </c>
      <c r="F31" s="596">
        <v>518.9</v>
      </c>
    </row>
    <row r="32" spans="1:6" ht="21.75" customHeight="1" x14ac:dyDescent="0.25">
      <c r="A32" s="228" t="s">
        <v>80</v>
      </c>
      <c r="B32" s="9" t="s">
        <v>43</v>
      </c>
      <c r="C32" s="596">
        <v>86</v>
      </c>
      <c r="D32" s="596">
        <v>102</v>
      </c>
      <c r="E32" s="596">
        <f t="shared" si="0"/>
        <v>118.6046511627907</v>
      </c>
      <c r="F32" s="596">
        <v>99.98</v>
      </c>
    </row>
    <row r="33" spans="1:6" ht="21.75" customHeight="1" x14ac:dyDescent="0.25">
      <c r="A33" s="228" t="s">
        <v>81</v>
      </c>
      <c r="B33" s="9" t="s">
        <v>42</v>
      </c>
      <c r="C33" s="596">
        <v>123.5</v>
      </c>
      <c r="D33" s="596">
        <v>131.80000000000001</v>
      </c>
      <c r="E33" s="596">
        <f t="shared" si="0"/>
        <v>106.72064777327937</v>
      </c>
      <c r="F33" s="596">
        <v>117.5</v>
      </c>
    </row>
    <row r="34" spans="1:6" ht="21.75" customHeight="1" thickBot="1" x14ac:dyDescent="0.3">
      <c r="A34" s="229" t="s">
        <v>82</v>
      </c>
      <c r="B34" s="9" t="s">
        <v>42</v>
      </c>
      <c r="C34" s="596">
        <v>591.5</v>
      </c>
      <c r="D34" s="596">
        <v>643.79999999999995</v>
      </c>
      <c r="E34" s="596">
        <f>D34/C34*100</f>
        <v>108.84192730346575</v>
      </c>
      <c r="F34" s="596">
        <v>633.58000000000004</v>
      </c>
    </row>
    <row r="35" spans="1:6" ht="27" customHeight="1" thickBot="1" x14ac:dyDescent="0.25">
      <c r="A35" s="231" t="s">
        <v>40</v>
      </c>
      <c r="B35" s="232"/>
      <c r="C35" s="233"/>
      <c r="D35" s="234"/>
      <c r="E35" s="233"/>
      <c r="F35" s="233"/>
    </row>
    <row r="36" spans="1:6" s="17" customFormat="1" ht="21.75" customHeight="1" x14ac:dyDescent="0.25">
      <c r="A36" s="240" t="s">
        <v>83</v>
      </c>
      <c r="B36" s="241" t="s">
        <v>29</v>
      </c>
      <c r="C36" s="596">
        <v>700</v>
      </c>
      <c r="D36" s="596">
        <v>700</v>
      </c>
      <c r="E36" s="596">
        <f t="shared" ref="E36:E53" si="1">D36/C36*100</f>
        <v>100</v>
      </c>
      <c r="F36" s="596">
        <v>380</v>
      </c>
    </row>
    <row r="37" spans="1:6" s="17" customFormat="1" ht="21.75" customHeight="1" x14ac:dyDescent="0.25">
      <c r="A37" s="240" t="s">
        <v>84</v>
      </c>
      <c r="B37" s="241" t="s">
        <v>29</v>
      </c>
      <c r="C37" s="596">
        <v>772.2</v>
      </c>
      <c r="D37" s="596">
        <v>838.9</v>
      </c>
      <c r="E37" s="596">
        <f t="shared" si="1"/>
        <v>108.63765863765862</v>
      </c>
      <c r="F37" s="596">
        <v>487.5</v>
      </c>
    </row>
    <row r="38" spans="1:6" s="17" customFormat="1" ht="21.75" customHeight="1" x14ac:dyDescent="0.25">
      <c r="A38" s="240" t="s">
        <v>85</v>
      </c>
      <c r="B38" s="241" t="s">
        <v>29</v>
      </c>
      <c r="C38" s="596">
        <v>566.70000000000005</v>
      </c>
      <c r="D38" s="596">
        <v>583.29999999999995</v>
      </c>
      <c r="E38" s="596">
        <f t="shared" si="1"/>
        <v>102.92923945650254</v>
      </c>
      <c r="F38" s="596">
        <v>416.67</v>
      </c>
    </row>
    <row r="39" spans="1:6" s="17" customFormat="1" ht="16.5" x14ac:dyDescent="0.25">
      <c r="A39" s="240" t="s">
        <v>86</v>
      </c>
      <c r="B39" s="241" t="s">
        <v>29</v>
      </c>
      <c r="C39" s="596">
        <v>2250</v>
      </c>
      <c r="D39" s="596">
        <v>3000</v>
      </c>
      <c r="E39" s="596">
        <f t="shared" si="1"/>
        <v>133.33333333333331</v>
      </c>
      <c r="F39" s="596">
        <v>2000</v>
      </c>
    </row>
    <row r="40" spans="1:6" s="17" customFormat="1" ht="16.5" x14ac:dyDescent="0.25">
      <c r="A40" s="240" t="s">
        <v>87</v>
      </c>
      <c r="B40" s="241" t="s">
        <v>29</v>
      </c>
      <c r="C40" s="596">
        <v>2750</v>
      </c>
      <c r="D40" s="596">
        <v>3250</v>
      </c>
      <c r="E40" s="596">
        <f t="shared" si="1"/>
        <v>118.18181818181819</v>
      </c>
      <c r="F40" s="596">
        <v>2500</v>
      </c>
    </row>
    <row r="41" spans="1:6" s="17" customFormat="1" ht="33" x14ac:dyDescent="0.25">
      <c r="A41" s="240" t="s">
        <v>312</v>
      </c>
      <c r="B41" s="241" t="s">
        <v>29</v>
      </c>
      <c r="C41" s="596">
        <v>400</v>
      </c>
      <c r="D41" s="596">
        <v>425</v>
      </c>
      <c r="E41" s="596">
        <f t="shared" si="1"/>
        <v>106.25</v>
      </c>
      <c r="F41" s="596">
        <v>380</v>
      </c>
    </row>
    <row r="42" spans="1:6" s="17" customFormat="1" ht="33" x14ac:dyDescent="0.25">
      <c r="A42" s="240" t="s">
        <v>88</v>
      </c>
      <c r="B42" s="241" t="s">
        <v>29</v>
      </c>
      <c r="C42" s="596">
        <v>383.3</v>
      </c>
      <c r="D42" s="596">
        <v>416.7</v>
      </c>
      <c r="E42" s="596">
        <f t="shared" si="1"/>
        <v>108.71380120010434</v>
      </c>
      <c r="F42" s="596">
        <v>400</v>
      </c>
    </row>
    <row r="43" spans="1:6" s="17" customFormat="1" ht="16.5" x14ac:dyDescent="0.25">
      <c r="A43" s="240" t="s">
        <v>89</v>
      </c>
      <c r="B43" s="241" t="s">
        <v>29</v>
      </c>
      <c r="C43" s="596">
        <v>900</v>
      </c>
      <c r="D43" s="596">
        <v>1150</v>
      </c>
      <c r="E43" s="596">
        <f t="shared" si="1"/>
        <v>127.77777777777777</v>
      </c>
      <c r="F43" s="596" t="s">
        <v>109</v>
      </c>
    </row>
    <row r="44" spans="1:6" s="17" customFormat="1" ht="33" x14ac:dyDescent="0.25">
      <c r="A44" s="240" t="s">
        <v>289</v>
      </c>
      <c r="B44" s="241" t="s">
        <v>29</v>
      </c>
      <c r="C44" s="596">
        <v>5233.3999999999996</v>
      </c>
      <c r="D44" s="596">
        <v>5233.3999999999996</v>
      </c>
      <c r="E44" s="596">
        <f t="shared" si="1"/>
        <v>100</v>
      </c>
      <c r="F44" s="596" t="s">
        <v>109</v>
      </c>
    </row>
    <row r="45" spans="1:6" s="17" customFormat="1" ht="33" customHeight="1" x14ac:dyDescent="0.25">
      <c r="A45" s="240" t="s">
        <v>290</v>
      </c>
      <c r="B45" s="241" t="s">
        <v>29</v>
      </c>
      <c r="C45" s="596">
        <v>6750</v>
      </c>
      <c r="D45" s="596">
        <v>8500</v>
      </c>
      <c r="E45" s="596">
        <f t="shared" si="1"/>
        <v>125.92592592592592</v>
      </c>
      <c r="F45" s="596">
        <v>4000</v>
      </c>
    </row>
    <row r="46" spans="1:6" s="17" customFormat="1" ht="18" customHeight="1" x14ac:dyDescent="0.25">
      <c r="A46" s="242" t="s">
        <v>90</v>
      </c>
      <c r="B46" s="241" t="s">
        <v>29</v>
      </c>
      <c r="C46" s="596">
        <v>200</v>
      </c>
      <c r="D46" s="596">
        <v>200</v>
      </c>
      <c r="E46" s="596">
        <f t="shared" si="1"/>
        <v>100</v>
      </c>
      <c r="F46" s="596">
        <v>88</v>
      </c>
    </row>
    <row r="47" spans="1:6" s="17" customFormat="1" ht="17.25" thickBot="1" x14ac:dyDescent="0.3">
      <c r="A47" s="243" t="s">
        <v>167</v>
      </c>
      <c r="B47" s="244" t="s">
        <v>29</v>
      </c>
      <c r="C47" s="596">
        <v>266.7</v>
      </c>
      <c r="D47" s="596">
        <v>300</v>
      </c>
      <c r="E47" s="596">
        <f t="shared" si="1"/>
        <v>112.4859392575928</v>
      </c>
      <c r="F47" s="596">
        <v>300</v>
      </c>
    </row>
    <row r="48" spans="1:6" ht="27" customHeight="1" thickBot="1" x14ac:dyDescent="0.25">
      <c r="A48" s="245" t="s">
        <v>65</v>
      </c>
      <c r="B48" s="232" t="s">
        <v>29</v>
      </c>
      <c r="C48" s="233">
        <v>359</v>
      </c>
      <c r="D48" s="230">
        <v>368</v>
      </c>
      <c r="E48" s="238">
        <f t="shared" si="1"/>
        <v>102.50696378830084</v>
      </c>
      <c r="F48" s="595">
        <v>369</v>
      </c>
    </row>
    <row r="49" spans="1:6" ht="53.25" customHeight="1" thickBot="1" x14ac:dyDescent="0.3">
      <c r="A49" s="246" t="s">
        <v>91</v>
      </c>
      <c r="B49" s="232" t="s">
        <v>29</v>
      </c>
      <c r="C49" s="233">
        <v>5.8</v>
      </c>
      <c r="D49" s="234">
        <v>5.8</v>
      </c>
      <c r="E49" s="239">
        <f t="shared" si="1"/>
        <v>100</v>
      </c>
      <c r="F49" s="233">
        <v>5.8</v>
      </c>
    </row>
    <row r="50" spans="1:6" ht="56.25" customHeight="1" thickBot="1" x14ac:dyDescent="0.25">
      <c r="A50" s="247" t="s">
        <v>92</v>
      </c>
      <c r="B50" s="232" t="s">
        <v>29</v>
      </c>
      <c r="C50" s="233">
        <v>7.6</v>
      </c>
      <c r="D50" s="234">
        <v>7.6</v>
      </c>
      <c r="E50" s="239">
        <f t="shared" si="1"/>
        <v>100</v>
      </c>
      <c r="F50" s="233">
        <v>7.6</v>
      </c>
    </row>
    <row r="51" spans="1:6" ht="24.75" customHeight="1" thickBot="1" x14ac:dyDescent="0.25">
      <c r="A51" s="247" t="s">
        <v>93</v>
      </c>
      <c r="B51" s="232" t="s">
        <v>29</v>
      </c>
      <c r="C51" s="233">
        <v>90.2</v>
      </c>
      <c r="D51" s="234">
        <v>96</v>
      </c>
      <c r="E51" s="239">
        <f t="shared" si="1"/>
        <v>106.43015521064301</v>
      </c>
      <c r="F51" s="233">
        <v>96</v>
      </c>
    </row>
    <row r="52" spans="1:6" ht="36.75" customHeight="1" thickBot="1" x14ac:dyDescent="0.3">
      <c r="A52" s="248" t="s">
        <v>94</v>
      </c>
      <c r="B52" s="232" t="s">
        <v>29</v>
      </c>
      <c r="C52" s="233">
        <v>4338.1000000000004</v>
      </c>
      <c r="D52" s="235">
        <v>4722.3</v>
      </c>
      <c r="E52" s="239">
        <f t="shared" si="1"/>
        <v>108.85641179318135</v>
      </c>
      <c r="F52" s="233" t="s">
        <v>109</v>
      </c>
    </row>
    <row r="53" spans="1:6" ht="35.25" customHeight="1" thickBot="1" x14ac:dyDescent="0.25">
      <c r="A53" s="247" t="s">
        <v>95</v>
      </c>
      <c r="B53" s="232" t="s">
        <v>29</v>
      </c>
      <c r="C53" s="233">
        <v>2757.7</v>
      </c>
      <c r="D53" s="234">
        <v>2889.4</v>
      </c>
      <c r="E53" s="239">
        <f t="shared" si="1"/>
        <v>104.7757188961816</v>
      </c>
      <c r="F53" s="236" t="s">
        <v>109</v>
      </c>
    </row>
    <row r="54" spans="1:6" ht="50.25" customHeight="1" thickBot="1" x14ac:dyDescent="0.25">
      <c r="A54" s="247" t="s">
        <v>143</v>
      </c>
      <c r="B54" s="232" t="s">
        <v>29</v>
      </c>
      <c r="C54" s="237" t="s">
        <v>109</v>
      </c>
      <c r="D54" s="237" t="s">
        <v>109</v>
      </c>
      <c r="E54" s="239" t="s">
        <v>109</v>
      </c>
      <c r="F54" s="212" t="s">
        <v>109</v>
      </c>
    </row>
    <row r="55" spans="1:6" ht="23.25" hidden="1" customHeight="1" thickBot="1" x14ac:dyDescent="0.25">
      <c r="A55" s="854" t="s">
        <v>152</v>
      </c>
      <c r="B55" s="599" t="s">
        <v>111</v>
      </c>
      <c r="C55" s="212">
        <v>5500</v>
      </c>
      <c r="D55" s="600">
        <v>9825</v>
      </c>
      <c r="E55" s="239">
        <f>D55/C55*100</f>
        <v>178.63636363636363</v>
      </c>
      <c r="F55" s="595" t="s">
        <v>109</v>
      </c>
    </row>
    <row r="56" spans="1:6" ht="21.75" hidden="1" customHeight="1" thickBot="1" x14ac:dyDescent="0.25">
      <c r="A56" s="855"/>
      <c r="B56" s="599" t="s">
        <v>112</v>
      </c>
      <c r="C56" s="212">
        <v>28000</v>
      </c>
      <c r="D56" s="600">
        <v>28000</v>
      </c>
      <c r="E56" s="239">
        <f>D56/C56*100</f>
        <v>100</v>
      </c>
      <c r="F56" s="595" t="s">
        <v>109</v>
      </c>
    </row>
    <row r="57" spans="1:6" ht="23.25" hidden="1" customHeight="1" thickBot="1" x14ac:dyDescent="0.25">
      <c r="A57" s="854" t="s">
        <v>153</v>
      </c>
      <c r="B57" s="599" t="s">
        <v>111</v>
      </c>
      <c r="C57" s="212">
        <v>6090</v>
      </c>
      <c r="D57" s="600">
        <v>9440</v>
      </c>
      <c r="E57" s="239">
        <f>D57/C57*100</f>
        <v>155.00821018062399</v>
      </c>
      <c r="F57" s="595" t="s">
        <v>109</v>
      </c>
    </row>
    <row r="58" spans="1:6" ht="21.75" hidden="1" customHeight="1" thickBot="1" x14ac:dyDescent="0.25">
      <c r="A58" s="855"/>
      <c r="B58" s="599" t="s">
        <v>112</v>
      </c>
      <c r="C58" s="212">
        <v>75050</v>
      </c>
      <c r="D58" s="600">
        <v>50000</v>
      </c>
      <c r="E58" s="239">
        <f>D58/C58*100</f>
        <v>66.622251832111928</v>
      </c>
      <c r="F58" s="595" t="s">
        <v>109</v>
      </c>
    </row>
    <row r="59" spans="1:6" ht="39.75" customHeight="1" thickBot="1" x14ac:dyDescent="0.25">
      <c r="A59" s="252" t="s">
        <v>220</v>
      </c>
      <c r="B59" s="253"/>
      <c r="C59" s="233"/>
      <c r="D59" s="234"/>
      <c r="E59" s="235"/>
      <c r="F59" s="233"/>
    </row>
    <row r="60" spans="1:6" ht="33" x14ac:dyDescent="0.2">
      <c r="A60" s="254" t="s">
        <v>296</v>
      </c>
      <c r="B60" s="255" t="s">
        <v>49</v>
      </c>
      <c r="C60" s="249">
        <v>52.09</v>
      </c>
      <c r="D60" s="261">
        <v>54.78</v>
      </c>
      <c r="E60" s="1">
        <f>D60/C60*100</f>
        <v>105.16413899020924</v>
      </c>
      <c r="F60" s="207">
        <v>85.51</v>
      </c>
    </row>
    <row r="61" spans="1:6" ht="24" customHeight="1" x14ac:dyDescent="0.2">
      <c r="A61" s="202" t="s">
        <v>221</v>
      </c>
      <c r="B61" s="255" t="s">
        <v>50</v>
      </c>
      <c r="C61" s="250">
        <v>1.33</v>
      </c>
      <c r="D61" s="262">
        <v>1.45</v>
      </c>
      <c r="E61" s="1">
        <f>D61/C61*100</f>
        <v>109.02255639097744</v>
      </c>
      <c r="F61" s="207">
        <v>1.45</v>
      </c>
    </row>
    <row r="62" spans="1:6" ht="24" customHeight="1" x14ac:dyDescent="0.2">
      <c r="A62" s="202" t="s">
        <v>96</v>
      </c>
      <c r="B62" s="255" t="s">
        <v>144</v>
      </c>
      <c r="C62" s="207">
        <v>1049.8800000000001</v>
      </c>
      <c r="D62" s="261">
        <v>1101.8800000000001</v>
      </c>
      <c r="E62" s="1">
        <f>D62/C62*100</f>
        <v>104.95294700346707</v>
      </c>
      <c r="F62" s="207">
        <v>1227.6099999999999</v>
      </c>
    </row>
    <row r="63" spans="1:6" ht="24" customHeight="1" x14ac:dyDescent="0.2">
      <c r="A63" s="202" t="s">
        <v>97</v>
      </c>
      <c r="B63" s="255" t="s">
        <v>145</v>
      </c>
      <c r="C63" s="207">
        <v>62.98</v>
      </c>
      <c r="D63" s="261">
        <v>76.150000000000006</v>
      </c>
      <c r="E63" s="1">
        <f>D63/C63*100</f>
        <v>120.9114004445856</v>
      </c>
      <c r="F63" s="207">
        <v>115.79</v>
      </c>
    </row>
    <row r="64" spans="1:6" ht="24" customHeight="1" thickBot="1" x14ac:dyDescent="0.25">
      <c r="A64" s="202" t="s">
        <v>98</v>
      </c>
      <c r="B64" s="255" t="s">
        <v>145</v>
      </c>
      <c r="C64" s="210">
        <v>45.65</v>
      </c>
      <c r="D64" s="261">
        <v>50.42</v>
      </c>
      <c r="E64" s="1">
        <f>D64/C64*100</f>
        <v>110.44906900328589</v>
      </c>
      <c r="F64" s="207">
        <v>58.49</v>
      </c>
    </row>
    <row r="65" spans="1:21" ht="41.25" customHeight="1" thickBot="1" x14ac:dyDescent="0.35">
      <c r="A65" s="256" t="s">
        <v>115</v>
      </c>
      <c r="B65" s="253" t="s">
        <v>29</v>
      </c>
      <c r="C65" s="233" t="s">
        <v>297</v>
      </c>
      <c r="D65" s="234" t="s">
        <v>341</v>
      </c>
      <c r="E65" s="233" t="s">
        <v>342</v>
      </c>
      <c r="F65" s="233">
        <v>22</v>
      </c>
    </row>
    <row r="66" spans="1:21" ht="18.75" x14ac:dyDescent="0.3">
      <c r="A66" s="257" t="s">
        <v>298</v>
      </c>
      <c r="B66" s="258"/>
      <c r="C66" s="259"/>
      <c r="D66" s="259"/>
      <c r="E66" s="263"/>
      <c r="F66" s="258"/>
    </row>
    <row r="67" spans="1:21" ht="16.5" x14ac:dyDescent="0.25">
      <c r="A67" s="260" t="s">
        <v>299</v>
      </c>
      <c r="B67" s="209" t="s">
        <v>29</v>
      </c>
      <c r="C67" s="251">
        <v>31322.69</v>
      </c>
      <c r="D67" s="251">
        <v>30630.33</v>
      </c>
      <c r="E67" s="596">
        <f>D67/C67*100</f>
        <v>97.789589591443146</v>
      </c>
      <c r="F67" s="602">
        <v>28717</v>
      </c>
    </row>
    <row r="68" spans="1:21" ht="33" x14ac:dyDescent="0.2">
      <c r="A68" s="254" t="s">
        <v>99</v>
      </c>
      <c r="B68" s="209" t="s">
        <v>29</v>
      </c>
      <c r="C68" s="251">
        <v>2287.42</v>
      </c>
      <c r="D68" s="251">
        <v>2514.34</v>
      </c>
      <c r="E68" s="596">
        <f>D68/C68*100</f>
        <v>109.9203469410952</v>
      </c>
      <c r="F68" s="602">
        <v>1217.8</v>
      </c>
    </row>
    <row r="69" spans="1:21" ht="33" x14ac:dyDescent="0.25">
      <c r="A69" s="242" t="s">
        <v>100</v>
      </c>
      <c r="B69" s="209" t="s">
        <v>28</v>
      </c>
      <c r="C69" s="251">
        <f>C68/C67*100</f>
        <v>7.3027572025263483</v>
      </c>
      <c r="D69" s="251">
        <f>D68/D67*100</f>
        <v>8.2086611538302066</v>
      </c>
      <c r="E69" s="596">
        <f>D69/C69*100</f>
        <v>112.40495782867417</v>
      </c>
      <c r="F69" s="251">
        <f>F68/F67*100</f>
        <v>4.2406936657728869</v>
      </c>
    </row>
    <row r="70" spans="1:21" ht="34.5" customHeight="1" thickBot="1" x14ac:dyDescent="0.3">
      <c r="A70" s="243" t="s">
        <v>165</v>
      </c>
      <c r="B70" s="211" t="s">
        <v>29</v>
      </c>
      <c r="C70" s="593">
        <v>2900</v>
      </c>
      <c r="D70" s="593">
        <v>3045</v>
      </c>
      <c r="E70" s="597">
        <f>D70/C70*100</f>
        <v>105</v>
      </c>
      <c r="F70" s="607" t="s">
        <v>231</v>
      </c>
    </row>
    <row r="71" spans="1:21" ht="24" customHeight="1" x14ac:dyDescent="0.2">
      <c r="A71" s="737" t="s">
        <v>291</v>
      </c>
      <c r="B71" s="737"/>
      <c r="C71" s="737"/>
      <c r="D71" s="737"/>
      <c r="E71" s="737"/>
      <c r="F71" s="737"/>
    </row>
    <row r="72" spans="1:21" ht="26.25" customHeight="1" x14ac:dyDescent="0.25"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ht="12.75" x14ac:dyDescent="0.2">
      <c r="D73" s="2"/>
      <c r="E73" s="2"/>
      <c r="F73" s="2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ht="15.75" customHeight="1" x14ac:dyDescent="0.2">
      <c r="A74" s="121"/>
      <c r="B74" s="122"/>
      <c r="C74" s="122"/>
      <c r="D74" s="122"/>
      <c r="E74" s="122"/>
      <c r="F74" s="122"/>
      <c r="H74" s="368"/>
      <c r="I74" s="369"/>
      <c r="J74" s="369"/>
      <c r="K74" s="369"/>
      <c r="L74" s="369"/>
      <c r="M74" s="369"/>
      <c r="N74" s="369"/>
      <c r="O74" s="369"/>
      <c r="P74" s="369"/>
      <c r="Q74" s="369"/>
      <c r="R74" s="369"/>
      <c r="S74" s="369"/>
      <c r="T74" s="369"/>
      <c r="U74" s="4"/>
    </row>
    <row r="75" spans="1:21" x14ac:dyDescent="0.25">
      <c r="H75" s="370"/>
      <c r="I75" s="370"/>
      <c r="J75" s="370"/>
      <c r="K75" s="370"/>
      <c r="L75" s="370"/>
      <c r="M75" s="370"/>
      <c r="N75" s="370"/>
      <c r="O75" s="370"/>
      <c r="P75" s="370"/>
      <c r="Q75" s="370"/>
      <c r="R75" s="371"/>
      <c r="S75" s="370"/>
      <c r="T75" s="371"/>
      <c r="U75" s="4"/>
    </row>
    <row r="76" spans="1:21" x14ac:dyDescent="0.25">
      <c r="H76" s="368"/>
      <c r="I76" s="372"/>
      <c r="J76" s="372"/>
      <c r="K76" s="372"/>
      <c r="L76" s="371"/>
      <c r="M76" s="371"/>
      <c r="N76" s="371"/>
      <c r="O76" s="370"/>
      <c r="P76" s="370"/>
      <c r="Q76" s="370"/>
      <c r="R76" s="371"/>
      <c r="S76" s="370"/>
      <c r="T76" s="371"/>
      <c r="U76" s="4"/>
    </row>
    <row r="77" spans="1:21" x14ac:dyDescent="0.25"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x14ac:dyDescent="0.25"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x14ac:dyDescent="0.25"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2" spans="4:6" ht="57.75" customHeight="1" x14ac:dyDescent="0.25"/>
    <row r="84" spans="4:6" ht="12.75" x14ac:dyDescent="0.2">
      <c r="D84" s="2"/>
      <c r="E84" s="2"/>
      <c r="F84" s="2"/>
    </row>
    <row r="85" spans="4:6" ht="12.75" x14ac:dyDescent="0.2">
      <c r="D85" s="2"/>
      <c r="E85" s="2"/>
      <c r="F85" s="2"/>
    </row>
    <row r="86" spans="4:6" ht="12.75" x14ac:dyDescent="0.2">
      <c r="D86" s="2"/>
      <c r="E86" s="2"/>
      <c r="F86" s="2"/>
    </row>
    <row r="87" spans="4:6" ht="12.75" x14ac:dyDescent="0.2">
      <c r="D87" s="2"/>
      <c r="E87" s="2"/>
      <c r="F87" s="2"/>
    </row>
    <row r="88" spans="4:6" ht="12.75" x14ac:dyDescent="0.2">
      <c r="D88" s="2"/>
      <c r="E88" s="2"/>
      <c r="F88" s="2"/>
    </row>
    <row r="89" spans="4:6" ht="12.75" x14ac:dyDescent="0.2">
      <c r="D89" s="2"/>
      <c r="E89" s="2"/>
      <c r="F89" s="2"/>
    </row>
    <row r="90" spans="4:6" ht="12.75" x14ac:dyDescent="0.2">
      <c r="D90" s="2"/>
      <c r="E90" s="2"/>
      <c r="F90" s="2"/>
    </row>
    <row r="91" spans="4:6" ht="12.75" x14ac:dyDescent="0.2">
      <c r="D91" s="2"/>
      <c r="E91" s="2"/>
      <c r="F91" s="2"/>
    </row>
  </sheetData>
  <mergeCells count="7">
    <mergeCell ref="A71:F71"/>
    <mergeCell ref="A1:F1"/>
    <mergeCell ref="A3:A4"/>
    <mergeCell ref="B3:B4"/>
    <mergeCell ref="C3:E3"/>
    <mergeCell ref="A55:A56"/>
    <mergeCell ref="A57:A58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3" fitToHeight="2" orientation="portrait" r:id="rId1"/>
  <headerFooter alignWithMargins="0">
    <oddFooter xml:space="preserve">&amp;C&amp;P+16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диаграмма</vt:lpstr>
      <vt:lpstr>демогр</vt:lpstr>
      <vt:lpstr>труд рес </vt:lpstr>
      <vt:lpstr>занятость</vt:lpstr>
      <vt:lpstr>Ст.мин. набора прод.</vt:lpstr>
      <vt:lpstr>социнфрастр</vt:lpstr>
      <vt:lpstr>цены на металл</vt:lpstr>
      <vt:lpstr>цены на металл 2</vt:lpstr>
      <vt:lpstr>дин. цен</vt:lpstr>
      <vt:lpstr>индекс потр цен</vt:lpstr>
      <vt:lpstr>Средние цены  </vt:lpstr>
      <vt:lpstr>'дин. цен'!Заголовки_для_печати</vt:lpstr>
      <vt:lpstr>социнфрастр!Заголовки_для_печати</vt:lpstr>
      <vt:lpstr>демогр!Область_печати</vt:lpstr>
      <vt:lpstr>'дин. цен'!Область_печати</vt:lpstr>
      <vt:lpstr>занятость!Область_печати</vt:lpstr>
      <vt:lpstr>'индекс потр цен'!Область_печати</vt:lpstr>
      <vt:lpstr>социнфрастр!Область_печати</vt:lpstr>
      <vt:lpstr>'Ст.мин. набора прод.'!Область_печати</vt:lpstr>
      <vt:lpstr>'труд рес '!Область_печати</vt:lpstr>
      <vt:lpstr>'цены на металл'!Область_печати</vt:lpstr>
      <vt:lpstr>'цены на металл 2'!Область_печати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Сармуков В.В.</cp:lastModifiedBy>
  <cp:lastPrinted>2015-09-29T02:25:25Z</cp:lastPrinted>
  <dcterms:created xsi:type="dcterms:W3CDTF">1996-09-27T09:22:49Z</dcterms:created>
  <dcterms:modified xsi:type="dcterms:W3CDTF">2015-10-01T08:08:12Z</dcterms:modified>
</cp:coreProperties>
</file>